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63"/>
  </bookViews>
  <sheets>
    <sheet name="检测方案及总报价" sheetId="5" r:id="rId1"/>
    <sheet name="原材料检测" sheetId="9" r:id="rId2"/>
    <sheet name="地基基础检测" sheetId="2" r:id="rId3"/>
    <sheet name="主体结构检测" sheetId="7" r:id="rId4"/>
    <sheet name="节能检测" sheetId="14" r:id="rId5"/>
    <sheet name="绿建检测" sheetId="6" r:id="rId6"/>
    <sheet name="主体沉降观测" sheetId="15" r:id="rId7"/>
    <sheet name="防雷检测及消防检测" sheetId="16" r:id="rId8"/>
    <sheet name="周边民房沉降观测" sheetId="17" r:id="rId9"/>
    <sheet name="周边民房现状调查" sheetId="18" r:id="rId10"/>
  </sheets>
  <definedNames>
    <definedName name="OLE_LINK15" localSheetId="2">地基基础检测!#REF!</definedName>
    <definedName name="_xlnm.Print_Area" localSheetId="2">地基基础检测!$A$1:$J$9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<sst xmlns="http://schemas.openxmlformats.org/spreadsheetml/2006/main" count="315" uniqueCount="187">
  <si>
    <t>惠州开放大学老年大学教学楼建设工程质量检测服务报价汇总表</t>
  </si>
  <si>
    <t>序号</t>
  </si>
  <si>
    <t>检测项目</t>
  </si>
  <si>
    <t>小计（元）</t>
  </si>
  <si>
    <t>下浮率</t>
  </si>
  <si>
    <t>下浮后小计（元）</t>
  </si>
  <si>
    <t>原材料检测</t>
  </si>
  <si>
    <t>地基基础检测</t>
  </si>
  <si>
    <t>主体结构检测</t>
  </si>
  <si>
    <t>节能检测</t>
  </si>
  <si>
    <t>绿建检测</t>
  </si>
  <si>
    <t>主体沉降观测</t>
  </si>
  <si>
    <t>防雷检测及消防检测</t>
  </si>
  <si>
    <t>周边民房沉降观测</t>
  </si>
  <si>
    <t>周边民房现状调查</t>
  </si>
  <si>
    <t>按单栋包干计费</t>
  </si>
  <si>
    <t>总计（元）</t>
  </si>
  <si>
    <t>/</t>
  </si>
  <si>
    <t>本报价依据（惠建协[2017]6号）文附件《惠州市建设工程质量安全检测鉴定的收费标准》执行,检测报价均为含税报价，为综合单价，包含材料费、人工、仪器设备及税金等。</t>
  </si>
  <si>
    <t>报价单位：</t>
  </si>
  <si>
    <t>老年大学教学楼建设工程项目原材检测方案及报价</t>
  </si>
  <si>
    <t>单位工程</t>
  </si>
  <si>
    <t>建筑面积</t>
  </si>
  <si>
    <t>检测数量</t>
  </si>
  <si>
    <t>计费数量</t>
  </si>
  <si>
    <r>
      <rPr>
        <b/>
        <sz val="12"/>
        <color theme="1"/>
        <rFont val="宋体"/>
        <charset val="134"/>
      </rPr>
      <t>单价（元</t>
    </r>
    <r>
      <rPr>
        <b/>
        <sz val="12"/>
        <color theme="1"/>
        <rFont val="宋体"/>
        <charset val="134"/>
      </rPr>
      <t>）</t>
    </r>
  </si>
  <si>
    <r>
      <rPr>
        <b/>
        <sz val="12"/>
        <color theme="1"/>
        <rFont val="宋体"/>
        <charset val="134"/>
      </rPr>
      <t>小计（元）</t>
    </r>
  </si>
  <si>
    <t>规  范  要  求</t>
  </si>
  <si>
    <t>老年大学教学楼建设工程项目</t>
  </si>
  <si>
    <t>原材检测</t>
  </si>
  <si>
    <t>3533.05m2</t>
  </si>
  <si>
    <t>原材料检测根据现场实际使用材料类别、进场批次及使用量确定送检数量，包括混凝土试块、钢筋原材、灰沙砖、钢筋机械连接套筒、砌筑砂浆、防水材料、脚手架钢管、扣件、安全网等，以监理见证送检为准。</t>
  </si>
  <si>
    <t xml:space="preserve">                                          </t>
  </si>
  <si>
    <t>老年大学教学楼建设工程项目地基基础检测方案及报价</t>
  </si>
  <si>
    <t>基础类型</t>
  </si>
  <si>
    <t>计算检测数量需用到的参数</t>
  </si>
  <si>
    <r>
      <rPr>
        <b/>
        <sz val="12"/>
        <color theme="1"/>
        <rFont val="宋体"/>
        <charset val="134"/>
      </rPr>
      <t>单价（元</t>
    </r>
    <r>
      <rPr>
        <b/>
        <sz val="12"/>
        <color theme="1"/>
        <rFont val="Times New Roman"/>
        <charset val="134"/>
      </rPr>
      <t>/</t>
    </r>
    <r>
      <rPr>
        <b/>
        <sz val="12"/>
        <color theme="1"/>
        <rFont val="宋体"/>
        <charset val="134"/>
      </rPr>
      <t>计费单位）</t>
    </r>
  </si>
  <si>
    <t>低应变法</t>
  </si>
  <si>
    <t>灌注桩</t>
  </si>
  <si>
    <t>18根18个承台</t>
  </si>
  <si>
    <t>地基基础设计等级为丙级的桩基工程抽检桩数抽检桩数不应少于总桩数的20％，且不得少于10根；每个柱下承台不应少于1根。</t>
  </si>
  <si>
    <t>基桩钻芯法</t>
  </si>
  <si>
    <t>18根</t>
  </si>
  <si>
    <t>2根29米</t>
  </si>
  <si>
    <t>对于直径大于等于800mm的端承型混凝土灌注桩，按不少于总桩数10%的比例采用钻芯法进行检测。本栋18根，共检测2根。桩径小于1.2m的桩，不得少于1孔。桩径为1.2m~1.6m的桩，不得少于2孔。对桩底持力层的钻探每根受检桩不得少于1孔，其钻探深度应满足设计要求，当设计无明确要求时，桩底持力层的钻探深度不应小于3倍桩径，且不应少于5m；其他钻芯孔不宜少于1m。桩长暂取6m，共约11+(11+7)=29m。</t>
  </si>
  <si>
    <t>高应变法</t>
  </si>
  <si>
    <t>5根</t>
  </si>
  <si>
    <t>惠市住建函[2023]17号关于印发《惠州市房屋建筑和市政基础设施工程地基基础检测工作指引(试行)》的通知：第十九条单桩竖向承载力优先选用静载试验，选用高应变法测定承载力的，除满足规范要求外，必须经2名相关专业持证专家确认其适用于本工程项目，并经各方主体确认后实施。抽检桩数不应少于总桩数的5%，且不得少于5根。总桩数18根、检测5根。</t>
  </si>
  <si>
    <t>承台回弹</t>
  </si>
  <si>
    <t>桩承台</t>
  </si>
  <si>
    <t>18个</t>
  </si>
  <si>
    <t>抽检数量不宜少于构件总数的10%，且不宜少于3个构件。每个构件不少于10个测区。</t>
  </si>
  <si>
    <t>钢筋混凝土基础
保护层厚度检测</t>
  </si>
  <si>
    <t>抽检数量不宜少于构件总数的10%。</t>
  </si>
  <si>
    <r>
      <rPr>
        <b/>
        <sz val="16"/>
        <color theme="1"/>
        <rFont val="宋体"/>
        <charset val="134"/>
      </rPr>
      <t>老年大学教学楼建设工程项目</t>
    </r>
    <r>
      <rPr>
        <b/>
        <sz val="16"/>
        <color theme="1"/>
        <rFont val="Times New Roman"/>
        <charset val="134"/>
      </rPr>
      <t>——</t>
    </r>
    <r>
      <rPr>
        <b/>
        <sz val="16"/>
        <color theme="1"/>
        <rFont val="宋体"/>
        <charset val="134"/>
      </rPr>
      <t>主体结构检测方案及报价</t>
    </r>
  </si>
  <si>
    <t>单价（元）</t>
  </si>
  <si>
    <t>规范要求</t>
  </si>
  <si>
    <t>混凝土强度检测（回弹法）</t>
  </si>
  <si>
    <t>C35构件826件</t>
  </si>
  <si>
    <t xml:space="preserve">  关于进一步提升惠城区建筑工程质量工作措施的通知规定：强度抽检按每个单体工程每一强度等级不少于20个构件。少于20构件则全数检测。</t>
  </si>
  <si>
    <t>C40构件54件</t>
  </si>
  <si>
    <t>C45构件36件</t>
  </si>
  <si>
    <t>混凝土氯离子含量抽检</t>
  </si>
  <si>
    <t>共3个强度等级</t>
  </si>
  <si>
    <t xml:space="preserve">  关于进一步提升惠城区建筑工程质量工作措施的通知规定：混凝土氯离子含量抽检按每个强度等级1组。</t>
  </si>
  <si>
    <t>结构实体钢筋保护层厚度检测</t>
  </si>
  <si>
    <t>非悬挑梁397根</t>
  </si>
  <si>
    <t xml:space="preserve">  关于进一步提升惠城区建筑工程质量工作措施的通知规定：钢筋保护层厚度抽检数量应符合《混凝土结构工程施工质量验收规范》GB50204-2015 的规定,且每个单体工程不少于20个构件,并应重点抽检悬挑构件。
混凝土结构工程施工质量验收规范（GB 50204-2015）附录E：
  1.对非悬挑梁板类构件，应各抽取构件数量的2％且不少于5个构件进行检验。
  2.对悬挑梁，应抽取构件数量的5％且不少于10个构件进行检验；当悬挑梁数量少于10个时，应全数检验。
  3.对悬挑板，应抽取构件数量的10％且不少于20个构件进行检验；当悬挑板数量少于20个时，应全数检验。</t>
  </si>
  <si>
    <t>非悬挑板386件</t>
  </si>
  <si>
    <t>悬挑梁28件</t>
  </si>
  <si>
    <t>悬挑板5件</t>
  </si>
  <si>
    <t>楼板厚度检测</t>
  </si>
  <si>
    <t>混凝土板391件</t>
  </si>
  <si>
    <t xml:space="preserve">  关于进一步提升惠城区建筑工程质量工作措施的通知规定：板厚抽检按每个单体工程不少于20个构件。少于20个构件则全数检测。</t>
  </si>
  <si>
    <t>结构层高检测</t>
  </si>
  <si>
    <t xml:space="preserve">  关于进一步提升惠城区建筑工程质量工作措施的通知规定：楼层层高抽检按每个单体工程不少5间房。少于5间房则全数检测。</t>
  </si>
  <si>
    <t>混凝土后锚固件抗拔试验
（墙体拉结筋）</t>
  </si>
  <si>
    <t>约2100根</t>
  </si>
  <si>
    <t>《混凝土结构后锚固技术规程》JGJ145-2013附录C
C.2.3.2.3  植筋锚固质量的非破损检验
   对非生命线工程的非结构构件，应取每一检验批锚固件总数的0.1％且不少于3件进行检验。</t>
  </si>
  <si>
    <t>抹灰砂浆粘结强度检测</t>
  </si>
  <si>
    <t>5组</t>
  </si>
  <si>
    <t>关于进一步提升惠城区建筑工程质量工作措施的通知规定：
  二.3.建设单位应委托具备有资质的第三方检测机构对抹灰砂浆拉伸粘结强度进行检测，抽检每个单体工程不少于5组。</t>
  </si>
  <si>
    <t>外墙饰面砖粘结强度检测</t>
  </si>
  <si>
    <t>外墙饰面砖面积约2485㎡；
建筑地上5层。</t>
  </si>
  <si>
    <r>
      <rPr>
        <sz val="12"/>
        <color theme="1"/>
        <rFont val="Times New Roman"/>
        <charset val="134"/>
      </rPr>
      <t>5</t>
    </r>
    <r>
      <rPr>
        <sz val="12"/>
        <color theme="1"/>
        <rFont val="宋体"/>
        <charset val="134"/>
      </rPr>
      <t>组</t>
    </r>
  </si>
  <si>
    <r>
      <rPr>
        <sz val="12"/>
        <color theme="1"/>
        <rFont val="宋体"/>
        <charset val="134"/>
        <scheme val="minor"/>
      </rPr>
      <t>《建筑工程饰面砖粘结强度检验标准》JGJ/T 110-2017
3.0.6 现场粘贴饰面砖粘结强度检验应以每500m</t>
    </r>
    <r>
      <rPr>
        <vertAlign val="superscript"/>
        <sz val="12"/>
        <color theme="1"/>
        <rFont val="宋体"/>
        <charset val="134"/>
        <scheme val="minor"/>
      </rPr>
      <t>2</t>
    </r>
    <r>
      <rPr>
        <sz val="12"/>
        <color theme="1"/>
        <rFont val="宋体"/>
        <charset val="134"/>
        <scheme val="minor"/>
      </rPr>
      <t>同类基体饰面砖为一个检验批，不足500m</t>
    </r>
    <r>
      <rPr>
        <vertAlign val="superscript"/>
        <sz val="12"/>
        <color theme="1"/>
        <rFont val="宋体"/>
        <charset val="134"/>
        <scheme val="minor"/>
      </rPr>
      <t>2</t>
    </r>
    <r>
      <rPr>
        <sz val="12"/>
        <color theme="1"/>
        <rFont val="宋体"/>
        <charset val="134"/>
        <scheme val="minor"/>
      </rPr>
      <t>应为一个检验批。每批应取不少于一组3个试样，每连续三个楼层应取不少于一组试样，取样宜均匀分布。</t>
    </r>
  </si>
  <si>
    <t>老年大学教学楼建设工程项目——建筑节能检测方案及报价</t>
  </si>
  <si>
    <t>检测材料</t>
  </si>
  <si>
    <t>检测参数</t>
  </si>
  <si>
    <t>计算检测数量需要的参数</t>
  </si>
  <si>
    <t>单价(元/点)</t>
  </si>
  <si>
    <t>小计(元)</t>
  </si>
  <si>
    <t>屋面节能</t>
  </si>
  <si>
    <t>挤塑聚苯板</t>
  </si>
  <si>
    <t>导热系数</t>
  </si>
  <si>
    <r>
      <rPr>
        <sz val="12"/>
        <color rgb="FF000000"/>
        <rFont val="宋体"/>
        <charset val="134"/>
        <scheme val="minor"/>
      </rPr>
      <t>屋面面积约600m</t>
    </r>
    <r>
      <rPr>
        <vertAlign val="superscript"/>
        <sz val="12"/>
        <color rgb="FF000000"/>
        <rFont val="宋体"/>
        <charset val="134"/>
        <scheme val="minor"/>
      </rPr>
      <t>2</t>
    </r>
  </si>
  <si>
    <t>1组</t>
  </si>
  <si>
    <r>
      <rPr>
        <b/>
        <sz val="12"/>
        <color rgb="FF000000"/>
        <rFont val="宋体"/>
        <charset val="134"/>
        <scheme val="minor"/>
      </rPr>
      <t xml:space="preserve">建筑节能与可再生能源利用通用规范 GB55015-2021 </t>
    </r>
    <r>
      <rPr>
        <sz val="12"/>
        <color rgb="FF000000"/>
        <rFont val="宋体"/>
        <charset val="134"/>
        <scheme val="minor"/>
      </rPr>
      <t xml:space="preserve">
6.2.1 墙体、屋面和地面节能工程采用的材料、构件和设备施工进场复验应包括下列内容：
  1  保温隔热材料的导热系数或热阻、密度、压缩强度或抗压强度、吸水率、燃烧性能（不燃材料除外）及垂直于板面方向的抗拉强度（仅限墙体）；
</t>
    </r>
    <r>
      <rPr>
        <b/>
        <sz val="12"/>
        <color rgb="FF000000"/>
        <rFont val="宋体"/>
        <charset val="134"/>
        <scheme val="minor"/>
      </rPr>
      <t>建筑节能工程施工质量验收标准  GB50411-2019</t>
    </r>
    <r>
      <rPr>
        <sz val="12"/>
        <color rgb="FF000000"/>
        <rFont val="宋体"/>
        <charset val="134"/>
        <scheme val="minor"/>
      </rPr>
      <t xml:space="preserve">
7.2.2  检查数量：同厂家、同品种产品，扣除天窗、采光顶后的屋面面积在1000m</t>
    </r>
    <r>
      <rPr>
        <vertAlign val="superscript"/>
        <sz val="12"/>
        <color rgb="FF000000"/>
        <rFont val="宋体"/>
        <charset val="134"/>
        <scheme val="minor"/>
      </rPr>
      <t>2</t>
    </r>
    <r>
      <rPr>
        <sz val="12"/>
        <color rgb="FF000000"/>
        <rFont val="宋体"/>
        <charset val="134"/>
        <scheme val="minor"/>
      </rPr>
      <t>以内时应复验1次；面积每增加1000m</t>
    </r>
    <r>
      <rPr>
        <vertAlign val="superscript"/>
        <sz val="12"/>
        <color rgb="FF000000"/>
        <rFont val="宋体"/>
        <charset val="134"/>
        <scheme val="minor"/>
      </rPr>
      <t>2</t>
    </r>
    <r>
      <rPr>
        <sz val="12"/>
        <color rgb="FF000000"/>
        <rFont val="宋体"/>
        <charset val="134"/>
        <scheme val="minor"/>
      </rPr>
      <t>应增加复验1次。同工程项目、同施工单位且同期施工的多个单位工程，可合并计算抽检面积。</t>
    </r>
  </si>
  <si>
    <t>密度</t>
  </si>
  <si>
    <t>燃烧性能B2</t>
  </si>
  <si>
    <t>压缩强度或抗压强度</t>
  </si>
  <si>
    <t>外墙节能</t>
  </si>
  <si>
    <t>加气混凝土砌块</t>
  </si>
  <si>
    <t>保温墙面面积约＜5000㎡</t>
  </si>
  <si>
    <r>
      <rPr>
        <b/>
        <sz val="12"/>
        <color rgb="FF000000"/>
        <rFont val="宋体"/>
        <charset val="134"/>
        <scheme val="minor"/>
      </rPr>
      <t>建筑节能与可再生能源利用通用规范  GB55015-2021</t>
    </r>
    <r>
      <rPr>
        <sz val="12"/>
        <color rgb="FF000000"/>
        <rFont val="宋体"/>
        <charset val="134"/>
        <scheme val="minor"/>
      </rPr>
      <t xml:space="preserve"> 
6.2.1 墙体、屋面和地面节能工程采用的材料、构件和设备施工进场复验应包括下列内容：
  1  保温隔热材料的导热系数或热阻、密度、压缩强度或抗压强度、吸水率、燃烧性能（不燃材料除外）及垂直于板面方向的抗拉强度（仅限墙体）；
</t>
    </r>
    <r>
      <rPr>
        <b/>
        <sz val="12"/>
        <color rgb="FF000000"/>
        <rFont val="宋体"/>
        <charset val="134"/>
        <scheme val="minor"/>
      </rPr>
      <t>建筑节能工程施工质量验收标准  GB50411-2019</t>
    </r>
    <r>
      <rPr>
        <sz val="12"/>
        <color rgb="FF000000"/>
        <rFont val="宋体"/>
        <charset val="134"/>
        <scheme val="minor"/>
      </rPr>
      <t xml:space="preserve">
4.2.2  检查数量：同厂家、同品种产品，按照扣除门窗洞口后的保温墙面面积所使用的材料用量，在5000m</t>
    </r>
    <r>
      <rPr>
        <vertAlign val="superscript"/>
        <sz val="12"/>
        <color rgb="FF000000"/>
        <rFont val="宋体"/>
        <charset val="134"/>
        <scheme val="minor"/>
      </rPr>
      <t>2</t>
    </r>
    <r>
      <rPr>
        <sz val="12"/>
        <color rgb="FF000000"/>
        <rFont val="宋体"/>
        <charset val="134"/>
        <scheme val="minor"/>
      </rPr>
      <t>以内时应复验1次；面积每增加5000m</t>
    </r>
    <r>
      <rPr>
        <vertAlign val="superscript"/>
        <sz val="12"/>
        <color rgb="FF000000"/>
        <rFont val="宋体"/>
        <charset val="134"/>
        <scheme val="minor"/>
      </rPr>
      <t>2</t>
    </r>
    <r>
      <rPr>
        <sz val="12"/>
        <color rgb="FF000000"/>
        <rFont val="宋体"/>
        <charset val="134"/>
        <scheme val="minor"/>
      </rPr>
      <t>应增加1次。同工程项目、同施工单位且同期施工的多个单位工程，可合并计算抽检面积。当符合本标准第3.2.3条的规定时，检验批容量可以扩大一倍。</t>
    </r>
  </si>
  <si>
    <t>燃烧性能A</t>
  </si>
  <si>
    <t>墙体传热系数</t>
  </si>
  <si>
    <r>
      <rPr>
        <b/>
        <sz val="12"/>
        <color theme="1"/>
        <rFont val="宋体"/>
        <charset val="134"/>
        <scheme val="minor"/>
      </rPr>
      <t xml:space="preserve">公共建筑节能检测标准  JGJ/T 177-2009 </t>
    </r>
    <r>
      <rPr>
        <sz val="12"/>
        <color theme="1"/>
        <rFont val="宋体"/>
        <charset val="134"/>
        <scheme val="minor"/>
      </rPr>
      <t xml:space="preserve">
5.2.1 热流计法传热系数检测数量应符合下列规定：
 1  每一种构造做法不应少于2个检测部位，每个检测部位不应少于4个测点。</t>
    </r>
  </si>
  <si>
    <t>门窗节能</t>
  </si>
  <si>
    <t>中空玻璃</t>
  </si>
  <si>
    <t>遮阳系数</t>
  </si>
  <si>
    <t>不同系列产品共1种</t>
  </si>
  <si>
    <r>
      <rPr>
        <b/>
        <sz val="12"/>
        <color rgb="FF000000"/>
        <rFont val="宋体"/>
        <charset val="134"/>
        <scheme val="minor"/>
      </rPr>
      <t>建筑节能与可再生能源利用通用规范  GB55015-2021</t>
    </r>
    <r>
      <rPr>
        <sz val="12"/>
        <color rgb="FF000000"/>
        <rFont val="宋体"/>
        <charset val="134"/>
        <scheme val="minor"/>
      </rPr>
      <t xml:space="preserve"> 
6.2.3  门窗（包括天窗）节能工程施工采用的材料、构件和设备进场时，除核查质量证明文件、节能性能标识证书、门窗节能性能计算书及复验报告外，还应对下列内容进行复验：
2  夏热冬冷地区门窗的传热系数、气密性能，玻璃的太阳得热系数及可见光透射比；
4  严寒、寒冷、夏热冬冷和夏热冬暖地区透光、部分透光遮阳材料的太阳光透射比、太阳光反射比及中空玻璃的密封性能。
</t>
    </r>
    <r>
      <rPr>
        <b/>
        <sz val="12"/>
        <color rgb="FF000000"/>
        <rFont val="宋体"/>
        <charset val="134"/>
        <scheme val="minor"/>
      </rPr>
      <t>建筑节能工程施工质量验收标准  GB50411-2019</t>
    </r>
    <r>
      <rPr>
        <sz val="12"/>
        <color rgb="FF000000"/>
        <rFont val="宋体"/>
        <charset val="134"/>
        <scheme val="minor"/>
      </rPr>
      <t xml:space="preserve">
6.2.2  检查数量：质量证明文件、复验报告和计算报告等全数核查；按同厂家、同材质、同开启方式、同型材系列的产品各抽查一次；对于有节能性能标识的门窗产品，复验时可仅核查标识证书和玻璃的检测报告。同工程项目、同施工单位且同期施工的多个单位工程，可合并计算抽检数量。</t>
    </r>
  </si>
  <si>
    <t>可见光透射比</t>
  </si>
  <si>
    <t>传热系数</t>
  </si>
  <si>
    <t>中空玻璃露点</t>
  </si>
  <si>
    <t>外窗</t>
  </si>
  <si>
    <t>气密性能、水密性能、抗风压性能</t>
  </si>
  <si>
    <t>老年大学教学楼建设工程项目——绿色建筑检测方案及报价</t>
  </si>
  <si>
    <t>室内环境污染物浓度</t>
  </si>
  <si>
    <t>氡、甲醛、氨、苯、甲苯、二甲苯、TVOC</t>
  </si>
  <si>
    <t>多功能厅3点；多媒体教室2点；办公室1点</t>
  </si>
  <si>
    <t>6点</t>
  </si>
  <si>
    <r>
      <rPr>
        <b/>
        <sz val="12"/>
        <color theme="1"/>
        <rFont val="宋体"/>
        <charset val="134"/>
        <scheme val="minor"/>
      </rPr>
      <t xml:space="preserve">民用建筑工程室内环境污染控制标准  GB 50325-2020 </t>
    </r>
    <r>
      <rPr>
        <sz val="12"/>
        <color theme="1"/>
        <rFont val="宋体"/>
        <charset val="134"/>
        <scheme val="minor"/>
      </rPr>
      <t xml:space="preserve">
6.0.12  民用建筑工程验收时，应抽检每个建筑单体有代表性的房间室内环境污染物浓度，氡、甲醛、氨、苯、甲苯、二甲苯、TVOC的抽检量不得少于房间总数的5%，每个建筑单体不得少于3间，当房间总数少于3间时，应全数检测。
6.0.15  当进行民用建筑工程验收时，室内环境污染物浓度检测点数应符合表6.0.15的规定。  </t>
    </r>
  </si>
  <si>
    <t>噪声</t>
  </si>
  <si>
    <t>室外场地环境噪声</t>
  </si>
  <si>
    <t>4个方位，共布置4个测点</t>
  </si>
  <si>
    <t>4点</t>
  </si>
  <si>
    <r>
      <rPr>
        <b/>
        <sz val="12"/>
        <color rgb="FF000000"/>
        <rFont val="宋体"/>
        <charset val="134"/>
        <scheme val="minor"/>
      </rPr>
      <t>广东省绿色建筑检测标准 DBJ/T 15-234-2021</t>
    </r>
    <r>
      <rPr>
        <sz val="12"/>
        <color rgb="FF000000"/>
        <rFont val="宋体"/>
        <charset val="134"/>
        <scheme val="minor"/>
      </rPr>
      <t xml:space="preserve">
4.3.1  检查数量：在场地周边4个方位边界位置布置测点，每个方位应至少布置1个噪声测量点，昼夜各测一次。</t>
    </r>
  </si>
  <si>
    <t>室内噪声</t>
  </si>
  <si>
    <r>
      <rPr>
        <b/>
        <sz val="12"/>
        <color rgb="FF000000"/>
        <rFont val="宋体"/>
        <charset val="134"/>
        <scheme val="minor"/>
      </rPr>
      <t>广东省绿色建筑检测标准 DBJ/T 15-234-2021</t>
    </r>
    <r>
      <rPr>
        <sz val="12"/>
        <color rgb="FF000000"/>
        <rFont val="宋体"/>
        <charset val="134"/>
        <scheme val="minor"/>
      </rPr>
      <t xml:space="preserve">
5.2.1  每种典型功能的房间或场所抽检不应少于2处，昼夜各测一次。</t>
    </r>
  </si>
  <si>
    <t>隔声性能</t>
  </si>
  <si>
    <t>楼板空气声隔声性能</t>
  </si>
  <si>
    <t>1点</t>
  </si>
  <si>
    <r>
      <rPr>
        <b/>
        <sz val="12"/>
        <color rgb="FF000000"/>
        <rFont val="宋体"/>
        <charset val="134"/>
        <scheme val="minor"/>
      </rPr>
      <t>广东省绿色建筑检测标准 DBJ/T 15-234-2021</t>
    </r>
    <r>
      <rPr>
        <sz val="12"/>
        <color rgb="FF000000"/>
        <rFont val="宋体"/>
        <charset val="134"/>
        <scheme val="minor"/>
      </rPr>
      <t xml:space="preserve">
5.3.1  同一施工单位、同一构造的墙体和楼板抽检不应少于1处。</t>
    </r>
  </si>
  <si>
    <t>墙体空气声隔声性能</t>
  </si>
  <si>
    <t>门窗空气声隔声性能</t>
  </si>
  <si>
    <r>
      <rPr>
        <b/>
        <sz val="12"/>
        <color rgb="FF000000"/>
        <rFont val="宋体"/>
        <charset val="134"/>
        <scheme val="minor"/>
      </rPr>
      <t>广东省绿色建筑检测标准 DBJ/T 15-234-2021</t>
    </r>
    <r>
      <rPr>
        <sz val="12"/>
        <color rgb="FF000000"/>
        <rFont val="宋体"/>
        <charset val="134"/>
        <scheme val="minor"/>
      </rPr>
      <t xml:space="preserve">
5.4.1 同一厂家、同一品种、同一类型的门窗抽检不应少于1组。</t>
    </r>
  </si>
  <si>
    <t>楼板撞击声隔声性能</t>
  </si>
  <si>
    <r>
      <rPr>
        <b/>
        <sz val="12"/>
        <color rgb="FF000000"/>
        <rFont val="宋体"/>
        <charset val="134"/>
        <scheme val="minor"/>
      </rPr>
      <t>广东省绿色建筑检测标准 DBJ/T 15-234-2021</t>
    </r>
    <r>
      <rPr>
        <sz val="12"/>
        <color rgb="FF000000"/>
        <rFont val="宋体"/>
        <charset val="134"/>
        <scheme val="minor"/>
      </rPr>
      <t xml:space="preserve">
5.5.1 同一施工单位、同一构造的楼板抽检不少于1处。</t>
    </r>
  </si>
  <si>
    <t>室内采光</t>
  </si>
  <si>
    <t>采光系数</t>
  </si>
  <si>
    <r>
      <rPr>
        <b/>
        <sz val="12"/>
        <color rgb="FF000000"/>
        <rFont val="宋体"/>
        <charset val="134"/>
        <scheme val="minor"/>
      </rPr>
      <t>广东省绿色建筑检测标准 DBJ/T 15-234-2021</t>
    </r>
    <r>
      <rPr>
        <sz val="12"/>
        <color rgb="FF000000"/>
        <rFont val="宋体"/>
        <charset val="134"/>
        <scheme val="minor"/>
      </rPr>
      <t xml:space="preserve">
5.7.1 每种典型功能的房间或场所抽检不少于2处。</t>
    </r>
  </si>
  <si>
    <t>水质</t>
  </si>
  <si>
    <t>生活饮用水水质检测</t>
  </si>
  <si>
    <r>
      <rPr>
        <b/>
        <sz val="12"/>
        <color rgb="FF000000"/>
        <rFont val="宋体"/>
        <charset val="134"/>
        <scheme val="minor"/>
      </rPr>
      <t>广东省绿色建筑检测标准 DBJ/T 15-234-2021</t>
    </r>
    <r>
      <rPr>
        <sz val="12"/>
        <color rgb="FF000000"/>
        <rFont val="宋体"/>
        <charset val="134"/>
        <scheme val="minor"/>
      </rPr>
      <t xml:space="preserve">
10.2.1 生活饮用水水质检测不少于1组。当受检样本供水方式有直供水和二次供水时，直供水和二次供水的水质检测均不应少于1组。</t>
    </r>
  </si>
  <si>
    <t>室内照明</t>
  </si>
  <si>
    <t>照度值</t>
  </si>
  <si>
    <r>
      <rPr>
        <b/>
        <sz val="12"/>
        <color rgb="FF000000"/>
        <rFont val="宋体"/>
        <charset val="134"/>
        <scheme val="minor"/>
      </rPr>
      <t>广东省绿色建筑检测标准 DBJ/T 15-234-2021</t>
    </r>
    <r>
      <rPr>
        <sz val="12"/>
        <color rgb="FF000000"/>
        <rFont val="宋体"/>
        <charset val="134"/>
        <scheme val="minor"/>
      </rPr>
      <t xml:space="preserve">
11.2.1 每种典型功能的房间或场所抽检不少于2处，均匀分布，并具有代表性。</t>
    </r>
  </si>
  <si>
    <t>照明功率密度</t>
  </si>
  <si>
    <r>
      <rPr>
        <b/>
        <sz val="12"/>
        <color rgb="FF000000"/>
        <rFont val="宋体"/>
        <charset val="134"/>
        <scheme val="minor"/>
      </rPr>
      <t>广东省绿色建筑检测标准 DBJ/T 15-234-2021</t>
    </r>
    <r>
      <rPr>
        <sz val="12"/>
        <color rgb="FF000000"/>
        <rFont val="宋体"/>
        <charset val="134"/>
        <scheme val="minor"/>
      </rPr>
      <t xml:space="preserve">
11.3.1 每种典型功能的房间或场所抽检不少于2处，均匀分布，并具有代表性。</t>
    </r>
  </si>
  <si>
    <t>一般显色指数</t>
  </si>
  <si>
    <r>
      <rPr>
        <b/>
        <sz val="12"/>
        <color rgb="FF000000"/>
        <rFont val="宋体"/>
        <charset val="134"/>
        <scheme val="minor"/>
      </rPr>
      <t>广东省绿色建筑检测标准 DBJ/T 15-234-2021</t>
    </r>
    <r>
      <rPr>
        <sz val="12"/>
        <color rgb="FF000000"/>
        <rFont val="宋体"/>
        <charset val="134"/>
        <scheme val="minor"/>
      </rPr>
      <t xml:space="preserve">
11.5.1 每种典型功能的房间或场所抽检不少于2处，均匀分布，并具有代表性；居住建筑每处不少于3个测点。</t>
    </r>
  </si>
  <si>
    <t>老年大学教学楼建设工程项目周边建筑物沉降观测及主体沉降观测方案及报价</t>
  </si>
  <si>
    <t>监测项目</t>
  </si>
  <si>
    <t>观测次数</t>
  </si>
  <si>
    <t>单位</t>
  </si>
  <si>
    <t>6次</t>
  </si>
  <si>
    <t>点·次</t>
  </si>
  <si>
    <t xml:space="preserve">一. 根据设计图纸
建筑的四角、核心筒四角、大转角处
1 建筑施工阶段的观测应符合下列规定：
1)宜在基础完工后或地下室砌完后开始观测；
2)观测次数与间隔时间应视地基与荷载增加情况确定。民用高层建筑宜每加高2层～3层观测1次，工业建筑宜按回填基坑、安装柱子和屋架、砌筑墙体、设备安装等不同施工阶段分别进行观测。若建筑施工均匀增高，应至少在增加荷载的25％、50％、75％和100％时各测1次；
3)施工过程中若暂时停工，在停工时及重新开工时应各观测1次，停工期间可每隔2月～3月观测1次。
</t>
  </si>
  <si>
    <t>观测点埋设</t>
  </si>
  <si>
    <t>7点（3个基准点）</t>
  </si>
  <si>
    <t>点</t>
  </si>
  <si>
    <t>备注：监测点数量按现场实际情况布置为准。</t>
  </si>
  <si>
    <t>老年大学教学楼建设工程项目防雷检测及消防检测方案及报价</t>
  </si>
  <si>
    <t>防雷工程</t>
  </si>
  <si>
    <t>防雷检测</t>
  </si>
  <si>
    <r>
      <rPr>
        <sz val="12"/>
        <color rgb="FF000000"/>
        <rFont val="宋体"/>
        <charset val="134"/>
        <scheme val="minor"/>
      </rPr>
      <t>3533.05m</t>
    </r>
    <r>
      <rPr>
        <vertAlign val="superscript"/>
        <sz val="12"/>
        <color rgb="FF000000"/>
        <rFont val="宋体"/>
        <charset val="134"/>
        <scheme val="minor"/>
      </rPr>
      <t>2</t>
    </r>
  </si>
  <si>
    <t>防雷检测验收涉及接地装置、引下线、接闪器、等电位连接、屏蔽装置、综合布线等各项细分内容，其计算方式复杂，现行市场均按照建筑面积包干检测。</t>
  </si>
  <si>
    <t>消防工程</t>
  </si>
  <si>
    <t>消防检测</t>
  </si>
  <si>
    <t>消防检测验收涉及各种灭火系统、自动报警系统、防烟排烟设施、防火门窗卷帘、照明系统等各项细分内容，其计算方式复杂，现行市场均按照建筑面积包干检测。</t>
  </si>
  <si>
    <t>老年大学教学楼建设工程项目周边民房沉降观测项目方案及报价</t>
  </si>
  <si>
    <t>备注</t>
  </si>
  <si>
    <t>沉降基准点设置</t>
  </si>
  <si>
    <t>3点</t>
  </si>
  <si>
    <t>沉降观测基准点不少于3个，且形成闭合环</t>
  </si>
  <si>
    <t>沉降观测点埋设</t>
  </si>
  <si>
    <t>30点</t>
  </si>
  <si>
    <t>三栋建筑物设置的观测点分别为12个、10个、8个，合计30个</t>
  </si>
  <si>
    <t>沉降观测</t>
  </si>
  <si>
    <r>
      <rPr>
        <sz val="12"/>
        <color rgb="FF000000"/>
        <rFont val="宋体"/>
        <charset val="134"/>
        <scheme val="minor"/>
      </rPr>
      <t>1</t>
    </r>
    <r>
      <rPr>
        <sz val="12"/>
        <color rgb="FF000000"/>
        <rFont val="宋体"/>
        <charset val="134"/>
        <scheme val="minor"/>
      </rPr>
      <t>20点·次</t>
    </r>
  </si>
  <si>
    <t>埋设观测点进行采值应取两次观测值的平均值，基础完工后观测一次，封顶后再观测一次。</t>
  </si>
  <si>
    <t>老年大学教学楼建设工程项目周边民房现状调查项目方案及报价</t>
  </si>
  <si>
    <t>现状调查项目</t>
  </si>
  <si>
    <t>3栋</t>
  </si>
  <si>
    <t>按单栋包干计费。每栋建筑面积约2200平方，新建建筑施工前进行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</si>
</sst>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2">
    <font>
      <sz val="11"/>
      <color theme="1"/>
      <name val="宋体"/>
      <charset val="134"/>
      <scheme val="minor"/>
    </font>
    <font>
      <b/>
      <sz val="16"/>
      <color rgb="FF000000"/>
      <name val="宋体"/>
      <charset val="134"/>
      <scheme val="minor"/>
    </font>
    <font>
      <b/>
      <sz val="12"/>
      <color rgb="FF000000"/>
      <name val="宋体"/>
      <charset val="134"/>
      <scheme val="minor"/>
    </font>
    <font>
      <b/>
      <sz val="12"/>
      <color theme="1"/>
      <name val="宋体"/>
      <charset val="134"/>
      <scheme val="minor"/>
    </font>
    <font>
      <b/>
      <sz val="12"/>
      <color theme="1"/>
      <name val="Times New Roman"/>
      <charset val="134"/>
    </font>
    <font>
      <sz val="12"/>
      <color rgb="FF000000"/>
      <name val="宋体"/>
      <charset val="134"/>
      <scheme val="minor"/>
    </font>
    <font>
      <sz val="12"/>
      <color theme="1"/>
      <name val="仿宋"/>
      <charset val="134"/>
    </font>
    <font>
      <b/>
      <sz val="12"/>
      <color theme="1"/>
      <name val="宋体"/>
      <charset val="134"/>
    </font>
    <font>
      <b/>
      <sz val="12"/>
      <color rgb="FF000000"/>
      <name val="宋体"/>
      <charset val="134"/>
    </font>
    <font>
      <sz val="12"/>
      <color rgb="FF000000"/>
      <name val="宋体"/>
      <charset val="134"/>
    </font>
    <font>
      <sz val="12"/>
      <color theme="1"/>
      <name val="宋体"/>
      <charset val="134"/>
      <scheme val="minor"/>
    </font>
    <font>
      <b/>
      <sz val="16"/>
      <color theme="1"/>
      <name val="宋体"/>
      <charset val="134"/>
    </font>
    <font>
      <b/>
      <sz val="16"/>
      <color theme="1"/>
      <name val="宋体"/>
      <charset val="134"/>
      <scheme val="minor"/>
    </font>
    <font>
      <sz val="16"/>
      <color theme="1"/>
      <name val="Times New Roman"/>
      <charset val="134"/>
    </font>
    <font>
      <b/>
      <sz val="11"/>
      <color theme="1"/>
      <name val="Times New Roman"/>
      <charset val="134"/>
    </font>
    <font>
      <sz val="11"/>
      <color theme="1"/>
      <name val="Times New Roman"/>
      <charset val="134"/>
    </font>
    <font>
      <b/>
      <sz val="16"/>
      <color theme="1"/>
      <name val="Times New Roman"/>
      <charset val="134"/>
    </font>
    <font>
      <sz val="16"/>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color theme="1"/>
      <name val="宋体"/>
      <charset val="134"/>
      <scheme val="minor"/>
    </font>
    <font>
      <vertAlign val="superscript"/>
      <sz val="12"/>
      <color rgb="FF000000"/>
      <name val="宋体"/>
      <charset val="134"/>
      <scheme val="minor"/>
    </font>
    <font>
      <sz val="12"/>
      <color theme="1"/>
      <name val="Times New Roman"/>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style="medium">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3" borderId="24" applyNumberFormat="0" applyAlignment="0" applyProtection="0">
      <alignment vertical="center"/>
    </xf>
    <xf numFmtId="0" fontId="28" fillId="4" borderId="25" applyNumberFormat="0" applyAlignment="0" applyProtection="0">
      <alignment vertical="center"/>
    </xf>
    <xf numFmtId="0" fontId="29" fillId="4" borderId="24" applyNumberFormat="0" applyAlignment="0" applyProtection="0">
      <alignment vertical="center"/>
    </xf>
    <xf numFmtId="0" fontId="30" fillId="5"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25">
    <xf numFmtId="0" fontId="0" fillId="0" borderId="0" xfId="0">
      <alignment vertical="center"/>
    </xf>
    <xf numFmtId="0" fontId="0" fillId="0" borderId="0" xfId="0" applyBorder="1">
      <alignment vertical="center"/>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5" xfId="49" applyFont="1" applyBorder="1" applyAlignment="1">
      <alignment horizontal="center" vertical="center" wrapText="1"/>
    </xf>
    <xf numFmtId="0" fontId="3" fillId="0" borderId="5" xfId="49" applyFont="1" applyBorder="1" applyAlignment="1">
      <alignment horizontal="center" vertical="center" wrapText="1"/>
    </xf>
    <xf numFmtId="0" fontId="4" fillId="0" borderId="5" xfId="0" applyFont="1" applyBorder="1" applyAlignment="1">
      <alignment horizontal="center" vertical="center" wrapText="1"/>
    </xf>
    <xf numFmtId="0" fontId="2" fillId="0" borderId="6"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6" xfId="49" applyFont="1" applyBorder="1" applyAlignment="1">
      <alignment horizontal="left" vertical="center" wrapText="1"/>
    </xf>
    <xf numFmtId="0" fontId="6" fillId="0" borderId="6" xfId="49" applyFont="1" applyBorder="1" applyAlignment="1">
      <alignment horizontal="justify"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5" fillId="0" borderId="8" xfId="49" applyFont="1" applyBorder="1" applyAlignment="1">
      <alignment horizontal="center" vertical="center" wrapText="1"/>
    </xf>
    <xf numFmtId="0" fontId="6" fillId="0" borderId="9" xfId="49" applyFont="1" applyBorder="1" applyAlignment="1">
      <alignment horizontal="justify" vertical="center" wrapText="1"/>
    </xf>
    <xf numFmtId="0" fontId="5" fillId="0" borderId="0" xfId="49" applyFont="1" applyBorder="1" applyAlignment="1">
      <alignment horizontal="center" vertical="center" wrapText="1"/>
    </xf>
    <xf numFmtId="0" fontId="5" fillId="0" borderId="0" xfId="49" applyFont="1" applyBorder="1" applyAlignment="1">
      <alignment vertical="center" wrapText="1"/>
    </xf>
    <xf numFmtId="0" fontId="7"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2" fillId="0" borderId="10" xfId="49" applyFont="1" applyBorder="1" applyAlignment="1">
      <alignment horizontal="center" vertical="center" wrapText="1"/>
    </xf>
    <xf numFmtId="176" fontId="2" fillId="0" borderId="5" xfId="49" applyNumberFormat="1" applyFont="1" applyBorder="1" applyAlignment="1">
      <alignment horizontal="center" vertical="center" wrapText="1"/>
    </xf>
    <xf numFmtId="0" fontId="5" fillId="0" borderId="7" xfId="49" applyFont="1" applyBorder="1" applyAlignment="1">
      <alignment horizontal="center" vertical="center" wrapText="1"/>
    </xf>
    <xf numFmtId="0" fontId="0" fillId="0" borderId="0" xfId="0" applyFill="1" applyBorder="1">
      <alignment vertical="center"/>
    </xf>
    <xf numFmtId="0" fontId="5" fillId="0" borderId="6" xfId="49" applyFont="1" applyBorder="1" applyAlignment="1">
      <alignment horizontal="center" vertical="center" wrapText="1"/>
    </xf>
    <xf numFmtId="0" fontId="2" fillId="0" borderId="9" xfId="49"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5" xfId="0" applyFont="1" applyBorder="1" applyAlignment="1">
      <alignment horizontal="center" vertical="center" wrapText="1"/>
    </xf>
    <xf numFmtId="0" fontId="3"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 fillId="0" borderId="11" xfId="49" applyFont="1" applyBorder="1" applyAlignment="1">
      <alignment vertical="center" wrapText="1"/>
    </xf>
    <xf numFmtId="0" fontId="2" fillId="0" borderId="6"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justify" vertical="center" wrapText="1"/>
    </xf>
    <xf numFmtId="0" fontId="2" fillId="0" borderId="9" xfId="0" applyFont="1" applyBorder="1" applyAlignment="1">
      <alignment horizontal="left" vertical="center" wrapText="1"/>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1" fillId="0" borderId="1" xfId="49" applyFont="1" applyBorder="1" applyAlignment="1">
      <alignment horizontal="center" vertical="center"/>
    </xf>
    <xf numFmtId="0" fontId="11" fillId="0" borderId="2" xfId="49" applyFont="1" applyBorder="1" applyAlignment="1">
      <alignment horizontal="center" vertical="center"/>
    </xf>
    <xf numFmtId="0" fontId="3" fillId="0" borderId="4" xfId="51" applyFont="1" applyBorder="1" applyAlignment="1">
      <alignment horizontal="center" vertical="center"/>
    </xf>
    <xf numFmtId="0" fontId="2" fillId="0" borderId="5" xfId="50" applyFont="1" applyBorder="1" applyAlignment="1">
      <alignment horizontal="center" vertical="center" wrapText="1"/>
    </xf>
    <xf numFmtId="0" fontId="3" fillId="0" borderId="5" xfId="50" applyFont="1" applyBorder="1" applyAlignment="1">
      <alignment horizontal="center" vertical="center" wrapText="1"/>
    </xf>
    <xf numFmtId="0" fontId="5" fillId="0" borderId="5" xfId="50" applyFont="1" applyBorder="1" applyAlignment="1">
      <alignment horizontal="center" vertical="center" wrapText="1"/>
    </xf>
    <xf numFmtId="0" fontId="10" fillId="0" borderId="5" xfId="50" applyFont="1" applyBorder="1" applyAlignment="1">
      <alignment horizontal="center" vertical="center" wrapText="1"/>
    </xf>
    <xf numFmtId="0" fontId="10" fillId="0" borderId="5" xfId="51" applyFont="1" applyBorder="1" applyAlignment="1">
      <alignment horizontal="center" vertical="center"/>
    </xf>
    <xf numFmtId="0" fontId="10" fillId="0" borderId="4" xfId="51" applyFont="1" applyBorder="1" applyAlignment="1">
      <alignment horizontal="center" vertical="center"/>
    </xf>
    <xf numFmtId="0" fontId="10" fillId="0" borderId="7" xfId="51" applyFont="1" applyBorder="1" applyAlignment="1">
      <alignment horizontal="center" vertical="center"/>
    </xf>
    <xf numFmtId="0" fontId="10" fillId="0" borderId="8" xfId="51" applyFont="1" applyBorder="1" applyAlignment="1">
      <alignment horizontal="center" vertical="center"/>
    </xf>
    <xf numFmtId="0" fontId="11" fillId="0" borderId="3" xfId="49" applyFont="1" applyBorder="1" applyAlignment="1">
      <alignment horizontal="center" vertical="center"/>
    </xf>
    <xf numFmtId="0" fontId="2" fillId="0" borderId="6" xfId="50" applyFont="1" applyBorder="1" applyAlignment="1">
      <alignment horizontal="center" vertical="center" wrapText="1"/>
    </xf>
    <xf numFmtId="0" fontId="3" fillId="0" borderId="6" xfId="51" applyFont="1" applyFill="1" applyBorder="1" applyAlignment="1">
      <alignment horizontal="left" vertical="center" wrapText="1"/>
    </xf>
    <xf numFmtId="0" fontId="2" fillId="0" borderId="6" xfId="50" applyFont="1" applyBorder="1" applyAlignment="1">
      <alignment horizontal="left" vertical="center" wrapText="1"/>
    </xf>
    <xf numFmtId="0" fontId="10" fillId="0" borderId="6" xfId="50" applyFont="1" applyBorder="1" applyAlignment="1">
      <alignment horizontal="left" vertical="center" wrapText="1"/>
    </xf>
    <xf numFmtId="0" fontId="10" fillId="0" borderId="9" xfId="50" applyFont="1" applyBorder="1" applyAlignment="1">
      <alignment horizontal="left" vertical="center" wrapText="1"/>
    </xf>
    <xf numFmtId="0" fontId="12" fillId="0" borderId="1" xfId="49" applyFont="1" applyBorder="1" applyAlignment="1">
      <alignment horizontal="center" vertical="center"/>
    </xf>
    <xf numFmtId="0" fontId="12" fillId="0" borderId="2" xfId="49" applyFont="1" applyBorder="1" applyAlignment="1">
      <alignment horizontal="center" vertical="center"/>
    </xf>
    <xf numFmtId="0" fontId="3" fillId="0" borderId="4" xfId="0" applyFont="1" applyBorder="1" applyAlignment="1">
      <alignment horizontal="center" vertical="center"/>
    </xf>
    <xf numFmtId="0" fontId="10" fillId="0" borderId="5" xfId="49"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2" fillId="0" borderId="3" xfId="49" applyFont="1" applyBorder="1" applyAlignment="1">
      <alignment horizontal="center" vertical="center"/>
    </xf>
    <xf numFmtId="0" fontId="2" fillId="0" borderId="6" xfId="49" applyFont="1" applyBorder="1" applyAlignment="1">
      <alignment horizontal="left" vertical="center" wrapText="1"/>
    </xf>
    <xf numFmtId="0" fontId="3" fillId="0" borderId="6" xfId="0" applyFont="1" applyFill="1" applyBorder="1" applyAlignment="1">
      <alignment vertical="center" wrapText="1"/>
    </xf>
    <xf numFmtId="0" fontId="10" fillId="0" borderId="6" xfId="49" applyFont="1" applyBorder="1" applyAlignment="1">
      <alignment horizontal="left" vertical="center" wrapText="1"/>
    </xf>
    <xf numFmtId="0" fontId="10" fillId="0" borderId="9" xfId="49"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8" xfId="0" applyFont="1" applyBorder="1" applyAlignment="1">
      <alignment horizontal="center" vertical="center" wrapText="1"/>
    </xf>
    <xf numFmtId="0" fontId="16" fillId="0" borderId="3" xfId="0" applyFont="1" applyBorder="1" applyAlignment="1">
      <alignment horizontal="left" vertical="center" wrapText="1"/>
    </xf>
    <xf numFmtId="0" fontId="3" fillId="0" borderId="6" xfId="0" applyFont="1" applyBorder="1" applyAlignment="1">
      <alignment horizontal="center" vertical="center" wrapText="1"/>
    </xf>
    <xf numFmtId="0" fontId="10" fillId="0" borderId="16"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center" vertical="center" wrapText="1"/>
    </xf>
    <xf numFmtId="177" fontId="5" fillId="0" borderId="5" xfId="0" applyNumberFormat="1" applyFont="1" applyFill="1" applyBorder="1" applyAlignment="1">
      <alignment horizontal="center" vertical="center" wrapText="1"/>
    </xf>
    <xf numFmtId="0" fontId="10" fillId="0" borderId="6" xfId="49" applyFont="1" applyBorder="1" applyAlignment="1">
      <alignment horizontal="justify" vertical="center" wrapText="1"/>
    </xf>
    <xf numFmtId="0" fontId="10" fillId="0" borderId="6" xfId="0" applyFont="1" applyFill="1" applyBorder="1" applyAlignment="1">
      <alignment horizontal="left" vertical="center" wrapText="1"/>
    </xf>
    <xf numFmtId="0" fontId="2" fillId="0" borderId="17" xfId="49"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49" applyFont="1" applyBorder="1" applyAlignment="1">
      <alignment horizontal="left" vertical="center" wrapText="1"/>
    </xf>
    <xf numFmtId="0" fontId="5" fillId="0" borderId="9" xfId="49" applyFont="1" applyBorder="1" applyAlignment="1">
      <alignment vertical="center" wrapText="1"/>
    </xf>
    <xf numFmtId="0" fontId="17" fillId="0" borderId="0" xfId="0" applyFont="1">
      <alignment vertical="center"/>
    </xf>
    <xf numFmtId="0" fontId="18" fillId="0" borderId="0" xfId="0" applyFo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 fillId="0" borderId="5" xfId="0" applyFont="1" applyBorder="1" applyAlignment="1">
      <alignment horizontal="center" vertical="center"/>
    </xf>
    <xf numFmtId="0" fontId="18" fillId="0" borderId="5" xfId="0" applyFont="1" applyBorder="1" applyAlignment="1">
      <alignment horizontal="center" vertical="center"/>
    </xf>
    <xf numFmtId="177" fontId="18" fillId="0" borderId="6" xfId="0" applyNumberFormat="1" applyFont="1" applyBorder="1" applyAlignment="1">
      <alignment horizontal="center" vertical="center"/>
    </xf>
    <xf numFmtId="176" fontId="10" fillId="0" borderId="5" xfId="0" applyNumberFormat="1" applyFont="1" applyBorder="1" applyAlignment="1">
      <alignment horizontal="center" vertical="center"/>
    </xf>
    <xf numFmtId="9" fontId="10" fillId="0" borderId="5" xfId="0" applyNumberFormat="1" applyFont="1" applyBorder="1" applyAlignment="1">
      <alignment horizontal="center" vertical="center"/>
    </xf>
    <xf numFmtId="176" fontId="10" fillId="0" borderId="6" xfId="0" applyNumberFormat="1" applyFont="1"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A1" sqref="A1:E1"/>
    </sheetView>
  </sheetViews>
  <sheetFormatPr defaultColWidth="9" defaultRowHeight="13.5" outlineLevelCol="6"/>
  <cols>
    <col min="1" max="1" width="14.375" customWidth="1"/>
    <col min="2" max="2" width="41.125" customWidth="1"/>
    <col min="3" max="3" width="23.875" customWidth="1"/>
    <col min="4" max="4" width="24.375" customWidth="1"/>
    <col min="5" max="5" width="25.5" customWidth="1"/>
  </cols>
  <sheetData>
    <row r="1" s="110" customFormat="1" ht="34" customHeight="1" spans="1:5">
      <c r="A1" s="112" t="s">
        <v>0</v>
      </c>
      <c r="B1" s="113"/>
      <c r="C1" s="113"/>
      <c r="D1" s="113"/>
      <c r="E1" s="114"/>
    </row>
    <row r="2" s="111" customFormat="1" ht="35.1" customHeight="1" spans="1:5">
      <c r="A2" s="66" t="s">
        <v>1</v>
      </c>
      <c r="B2" s="115" t="s">
        <v>2</v>
      </c>
      <c r="C2" s="115" t="s">
        <v>3</v>
      </c>
      <c r="D2" s="116" t="s">
        <v>4</v>
      </c>
      <c r="E2" s="117" t="s">
        <v>5</v>
      </c>
    </row>
    <row r="3" s="111" customFormat="1" ht="27" customHeight="1" spans="1:5">
      <c r="A3" s="66">
        <v>1</v>
      </c>
      <c r="B3" s="69" t="s">
        <v>6</v>
      </c>
      <c r="C3" s="118">
        <f>原材料检测!H4</f>
        <v>0</v>
      </c>
      <c r="D3" s="119"/>
      <c r="E3" s="120">
        <f t="shared" ref="E3:E10" si="0">C3*(1-D3)</f>
        <v>0</v>
      </c>
    </row>
    <row r="4" ht="26" customHeight="1" spans="1:5">
      <c r="A4" s="66">
        <v>2</v>
      </c>
      <c r="B4" s="69" t="s">
        <v>7</v>
      </c>
      <c r="C4" s="69">
        <f>地基基础检测!I9</f>
        <v>0</v>
      </c>
      <c r="D4" s="119"/>
      <c r="E4" s="120">
        <f t="shared" si="0"/>
        <v>0</v>
      </c>
    </row>
    <row r="5" ht="35.1" customHeight="1" spans="1:5">
      <c r="A5" s="66">
        <v>3</v>
      </c>
      <c r="B5" s="69" t="s">
        <v>8</v>
      </c>
      <c r="C5" s="69">
        <f>主体结构检测!H16</f>
        <v>0</v>
      </c>
      <c r="D5" s="119"/>
      <c r="E5" s="120">
        <f t="shared" si="0"/>
        <v>0</v>
      </c>
    </row>
    <row r="6" ht="27" customHeight="1" spans="1:5">
      <c r="A6" s="66">
        <v>4</v>
      </c>
      <c r="B6" s="69" t="s">
        <v>9</v>
      </c>
      <c r="C6" s="69">
        <f>节能检测!I17</f>
        <v>0</v>
      </c>
      <c r="D6" s="119"/>
      <c r="E6" s="120">
        <f t="shared" si="0"/>
        <v>0</v>
      </c>
    </row>
    <row r="7" ht="27" customHeight="1" spans="1:5">
      <c r="A7" s="66">
        <v>5</v>
      </c>
      <c r="B7" s="69" t="s">
        <v>10</v>
      </c>
      <c r="C7" s="69"/>
      <c r="D7" s="119"/>
      <c r="E7" s="120">
        <f t="shared" si="0"/>
        <v>0</v>
      </c>
    </row>
    <row r="8" ht="35.1" customHeight="1" spans="1:5">
      <c r="A8" s="66">
        <v>6</v>
      </c>
      <c r="B8" s="69" t="s">
        <v>11</v>
      </c>
      <c r="C8" s="69">
        <f>主体沉降观测!H5</f>
        <v>0</v>
      </c>
      <c r="D8" s="119"/>
      <c r="E8" s="120">
        <f t="shared" si="0"/>
        <v>0</v>
      </c>
    </row>
    <row r="9" ht="35.1" customHeight="1" spans="1:5">
      <c r="A9" s="66">
        <v>7</v>
      </c>
      <c r="B9" s="69" t="s">
        <v>12</v>
      </c>
      <c r="C9" s="118">
        <f>防雷检测及消防检测!H5</f>
        <v>0</v>
      </c>
      <c r="D9" s="119"/>
      <c r="E9" s="120">
        <f t="shared" si="0"/>
        <v>0</v>
      </c>
    </row>
    <row r="10" ht="28" customHeight="1" spans="1:5">
      <c r="A10" s="66">
        <v>8</v>
      </c>
      <c r="B10" s="69" t="s">
        <v>13</v>
      </c>
      <c r="C10" s="118">
        <f>周边民房沉降观测!F6</f>
        <v>0</v>
      </c>
      <c r="D10" s="119"/>
      <c r="E10" s="120">
        <f t="shared" si="0"/>
        <v>0</v>
      </c>
    </row>
    <row r="11" ht="27" customHeight="1" spans="1:5">
      <c r="A11" s="66">
        <v>9</v>
      </c>
      <c r="B11" s="69" t="s">
        <v>14</v>
      </c>
      <c r="C11" s="118">
        <f>周边民房现状调查!F4</f>
        <v>0</v>
      </c>
      <c r="D11" s="69" t="s">
        <v>15</v>
      </c>
      <c r="E11" s="120">
        <f>C11</f>
        <v>0</v>
      </c>
    </row>
    <row r="12" ht="27" customHeight="1" spans="1:5">
      <c r="A12" s="68"/>
      <c r="B12" s="115" t="s">
        <v>16</v>
      </c>
      <c r="C12" s="118">
        <f>SUM(C3:C8)</f>
        <v>0</v>
      </c>
      <c r="D12" s="69" t="s">
        <v>17</v>
      </c>
      <c r="E12" s="120">
        <f>SUM(E3:E11)</f>
        <v>0</v>
      </c>
    </row>
    <row r="13" ht="45" customHeight="1" spans="1:5">
      <c r="A13" s="121" t="s">
        <v>18</v>
      </c>
      <c r="B13" s="122"/>
      <c r="C13" s="122"/>
      <c r="D13" s="122"/>
      <c r="E13" s="123"/>
    </row>
    <row r="15" ht="33" customHeight="1" spans="3:7">
      <c r="C15" s="124" t="s">
        <v>19</v>
      </c>
      <c r="D15" s="124"/>
      <c r="E15" s="124"/>
      <c r="F15" s="124"/>
      <c r="G15" s="124"/>
    </row>
  </sheetData>
  <mergeCells count="3">
    <mergeCell ref="A1:E1"/>
    <mergeCell ref="A13:E13"/>
    <mergeCell ref="C15:G15"/>
  </mergeCells>
  <printOptions horizontalCentered="1"/>
  <pageMargins left="0.786805555555556" right="0.786805555555556" top="0.984027777777778" bottom="0.786805555555556"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G9" sqref="G9"/>
    </sheetView>
  </sheetViews>
  <sheetFormatPr defaultColWidth="9" defaultRowHeight="13.5" outlineLevelRow="5" outlineLevelCol="6"/>
  <cols>
    <col min="1" max="1" width="5.75" style="1" customWidth="1"/>
    <col min="2" max="2" width="14.875" style="1" customWidth="1"/>
    <col min="3" max="3" width="9.75" style="1" customWidth="1"/>
    <col min="4" max="4" width="11.125" style="1" customWidth="1"/>
    <col min="5" max="5" width="22.875" style="1" customWidth="1"/>
    <col min="6" max="6" width="13.25" style="1" customWidth="1"/>
    <col min="7" max="7" width="49.875" style="1" customWidth="1"/>
    <col min="8" max="16384" width="9" style="1"/>
  </cols>
  <sheetData>
    <row r="1" ht="29.1" customHeight="1" spans="1:7">
      <c r="A1" s="2" t="s">
        <v>183</v>
      </c>
      <c r="B1" s="3"/>
      <c r="C1" s="3"/>
      <c r="D1" s="3"/>
      <c r="E1" s="3"/>
      <c r="F1" s="3"/>
      <c r="G1" s="4"/>
    </row>
    <row r="2" ht="45" customHeight="1" spans="1:7">
      <c r="A2" s="5" t="s">
        <v>1</v>
      </c>
      <c r="B2" s="6" t="s">
        <v>2</v>
      </c>
      <c r="C2" s="7" t="s">
        <v>23</v>
      </c>
      <c r="D2" s="6" t="s">
        <v>24</v>
      </c>
      <c r="E2" s="8" t="s">
        <v>36</v>
      </c>
      <c r="F2" s="8" t="s">
        <v>26</v>
      </c>
      <c r="G2" s="9" t="s">
        <v>173</v>
      </c>
    </row>
    <row r="3" ht="40.5" customHeight="1" spans="1:7">
      <c r="A3" s="5">
        <v>1</v>
      </c>
      <c r="B3" s="10" t="s">
        <v>184</v>
      </c>
      <c r="C3" s="10" t="s">
        <v>185</v>
      </c>
      <c r="D3" s="10">
        <v>3</v>
      </c>
      <c r="E3" s="10">
        <v>0</v>
      </c>
      <c r="F3" s="10">
        <f>D3*E3</f>
        <v>0</v>
      </c>
      <c r="G3" s="11" t="s">
        <v>186</v>
      </c>
    </row>
    <row r="4" ht="34.9" customHeight="1" spans="1:7">
      <c r="A4" s="5"/>
      <c r="B4" s="6"/>
      <c r="C4" s="6"/>
      <c r="D4" s="6"/>
      <c r="E4" s="6" t="s">
        <v>16</v>
      </c>
      <c r="F4" s="6">
        <f>SUM(F3:F3)</f>
        <v>0</v>
      </c>
      <c r="G4" s="12"/>
    </row>
    <row r="5" ht="34.9" customHeight="1" spans="1:7">
      <c r="A5" s="13"/>
      <c r="B5" s="14"/>
      <c r="C5" s="14"/>
      <c r="D5" s="14"/>
      <c r="E5" s="15"/>
      <c r="F5" s="15"/>
      <c r="G5" s="16"/>
    </row>
    <row r="6" ht="54.95" customHeight="1" spans="1:7">
      <c r="A6" s="17"/>
      <c r="B6" s="17"/>
      <c r="C6" s="17"/>
      <c r="D6" s="17"/>
      <c r="E6" s="17"/>
      <c r="F6" s="17"/>
      <c r="G6" s="18"/>
    </row>
  </sheetData>
  <mergeCells count="4">
    <mergeCell ref="A1:G1"/>
    <mergeCell ref="A4:D4"/>
    <mergeCell ref="A5:D5"/>
    <mergeCell ref="A6:F6"/>
  </mergeCells>
  <printOptions horizontalCentered="1"/>
  <pageMargins left="0.786805555555556" right="0.786805555555556" top="0.984027777777778" bottom="0.78680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G3" sqref="G3"/>
    </sheetView>
  </sheetViews>
  <sheetFormatPr defaultColWidth="9" defaultRowHeight="13.5"/>
  <cols>
    <col min="1" max="1" width="5.75" style="1" customWidth="1"/>
    <col min="2" max="2" width="10.25" style="1" customWidth="1"/>
    <col min="3" max="3" width="9.75" style="1" customWidth="1"/>
    <col min="4" max="4" width="11.625" style="1" customWidth="1"/>
    <col min="5" max="5" width="11.25" style="1" customWidth="1"/>
    <col min="6" max="6" width="9.75" style="1" customWidth="1"/>
    <col min="7" max="7" width="10.25" style="1" customWidth="1"/>
    <col min="8" max="8" width="10.875" style="1" customWidth="1"/>
    <col min="9" max="9" width="50.875" style="1" customWidth="1"/>
    <col min="10" max="10" width="67" style="1" customWidth="1"/>
    <col min="11" max="16384" width="9" style="1"/>
  </cols>
  <sheetData>
    <row r="1" ht="50.25" customHeight="1" spans="1:9">
      <c r="A1" s="2" t="s">
        <v>20</v>
      </c>
      <c r="B1" s="3"/>
      <c r="C1" s="3"/>
      <c r="D1" s="3"/>
      <c r="E1" s="3"/>
      <c r="F1" s="3"/>
      <c r="G1" s="3"/>
      <c r="H1" s="3"/>
      <c r="I1" s="4"/>
    </row>
    <row r="2" ht="50.25" customHeight="1" spans="1:9">
      <c r="A2" s="5" t="s">
        <v>1</v>
      </c>
      <c r="B2" s="6" t="s">
        <v>21</v>
      </c>
      <c r="C2" s="6" t="s">
        <v>2</v>
      </c>
      <c r="D2" s="7" t="s">
        <v>22</v>
      </c>
      <c r="E2" s="7" t="s">
        <v>23</v>
      </c>
      <c r="F2" s="6" t="s">
        <v>24</v>
      </c>
      <c r="G2" s="19" t="s">
        <v>25</v>
      </c>
      <c r="H2" s="8" t="s">
        <v>26</v>
      </c>
      <c r="I2" s="9" t="s">
        <v>27</v>
      </c>
    </row>
    <row r="3" ht="84" customHeight="1" spans="1:9">
      <c r="A3" s="106">
        <v>1</v>
      </c>
      <c r="B3" s="22" t="s">
        <v>28</v>
      </c>
      <c r="C3" s="107" t="s">
        <v>29</v>
      </c>
      <c r="D3" s="10" t="s">
        <v>30</v>
      </c>
      <c r="E3" s="10" t="s">
        <v>30</v>
      </c>
      <c r="F3" s="10">
        <v>3533.05</v>
      </c>
      <c r="G3" s="10"/>
      <c r="H3" s="21">
        <f>F3*G3</f>
        <v>0</v>
      </c>
      <c r="I3" s="108" t="s">
        <v>31</v>
      </c>
    </row>
    <row r="4" ht="50.25" customHeight="1" spans="1:9">
      <c r="A4" s="5"/>
      <c r="B4" s="6"/>
      <c r="C4" s="6"/>
      <c r="D4" s="6"/>
      <c r="E4" s="6"/>
      <c r="F4" s="6"/>
      <c r="G4" s="6" t="s">
        <v>16</v>
      </c>
      <c r="H4" s="23">
        <f>SUM(H3:H3)</f>
        <v>0</v>
      </c>
      <c r="I4" s="12"/>
    </row>
    <row r="5" ht="50.25" customHeight="1" spans="1:9">
      <c r="A5" s="24"/>
      <c r="B5" s="15"/>
      <c r="C5" s="15"/>
      <c r="D5" s="15"/>
      <c r="E5" s="15"/>
      <c r="F5" s="15"/>
      <c r="G5" s="15"/>
      <c r="H5" s="15"/>
      <c r="I5" s="109"/>
    </row>
    <row r="9" spans="4:4">
      <c r="D9" s="1" t="s">
        <v>32</v>
      </c>
    </row>
    <row r="35" spans="4:5">
      <c r="D35" s="25"/>
      <c r="E35" s="25"/>
    </row>
    <row r="36" spans="4:5">
      <c r="D36" s="25"/>
      <c r="E36" s="25"/>
    </row>
    <row r="37" spans="4:5">
      <c r="D37" s="25"/>
      <c r="E37" s="25"/>
    </row>
    <row r="38" spans="4:5">
      <c r="D38" s="25"/>
      <c r="E38" s="25"/>
    </row>
    <row r="39" spans="4:5">
      <c r="D39" s="25"/>
      <c r="E39" s="25"/>
    </row>
    <row r="40" spans="4:5">
      <c r="D40" s="25"/>
      <c r="E40" s="25"/>
    </row>
    <row r="41" spans="4:5">
      <c r="D41" s="25"/>
      <c r="E41" s="25"/>
    </row>
    <row r="42" spans="4:5">
      <c r="D42" s="25"/>
      <c r="E42" s="25"/>
    </row>
  </sheetData>
  <mergeCells count="3">
    <mergeCell ref="A1:I1"/>
    <mergeCell ref="A4:F4"/>
    <mergeCell ref="A5:H5"/>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6"/>
  <sheetViews>
    <sheetView zoomScale="85" zoomScaleNormal="85" zoomScaleSheetLayoutView="85" workbookViewId="0">
      <selection activeCell="H4" sqref="H4"/>
    </sheetView>
  </sheetViews>
  <sheetFormatPr defaultColWidth="9" defaultRowHeight="13.5"/>
  <cols>
    <col min="1" max="1" width="5.75" style="1" customWidth="1"/>
    <col min="2" max="2" width="10.25" style="1" customWidth="1"/>
    <col min="3" max="3" width="18.375" style="1" customWidth="1"/>
    <col min="4" max="4" width="10.25" style="1" customWidth="1"/>
    <col min="5" max="5" width="18.125" style="1" customWidth="1"/>
    <col min="6" max="6" width="12.125" style="1" customWidth="1"/>
    <col min="7" max="7" width="11" style="1" customWidth="1"/>
    <col min="8" max="8" width="15" style="1" customWidth="1"/>
    <col min="9" max="9" width="9.5" style="1" customWidth="1"/>
    <col min="10" max="10" width="75.75" style="1" customWidth="1"/>
    <col min="11" max="11" width="67" style="1" customWidth="1"/>
    <col min="12" max="16384" width="9" style="1"/>
  </cols>
  <sheetData>
    <row r="1" ht="39.95" customHeight="1" spans="1:10">
      <c r="A1" s="2" t="s">
        <v>33</v>
      </c>
      <c r="B1" s="3"/>
      <c r="C1" s="3"/>
      <c r="D1" s="3"/>
      <c r="E1" s="3"/>
      <c r="F1" s="3"/>
      <c r="G1" s="3"/>
      <c r="H1" s="3"/>
      <c r="I1" s="3"/>
      <c r="J1" s="4"/>
    </row>
    <row r="2" ht="39.95" customHeight="1" spans="1:10">
      <c r="A2" s="5" t="s">
        <v>1</v>
      </c>
      <c r="B2" s="6" t="s">
        <v>21</v>
      </c>
      <c r="C2" s="6" t="s">
        <v>2</v>
      </c>
      <c r="D2" s="6" t="s">
        <v>34</v>
      </c>
      <c r="E2" s="7" t="s">
        <v>35</v>
      </c>
      <c r="F2" s="7" t="s">
        <v>23</v>
      </c>
      <c r="G2" s="6" t="s">
        <v>24</v>
      </c>
      <c r="H2" s="8" t="s">
        <v>36</v>
      </c>
      <c r="I2" s="8" t="s">
        <v>26</v>
      </c>
      <c r="J2" s="9" t="s">
        <v>27</v>
      </c>
    </row>
    <row r="3" ht="48.75" customHeight="1" spans="1:10">
      <c r="A3" s="5">
        <v>1</v>
      </c>
      <c r="B3" s="6" t="s">
        <v>28</v>
      </c>
      <c r="C3" s="10" t="s">
        <v>37</v>
      </c>
      <c r="D3" s="10" t="s">
        <v>38</v>
      </c>
      <c r="E3" s="10" t="s">
        <v>39</v>
      </c>
      <c r="F3" s="10" t="str">
        <f>G3&amp;"根"</f>
        <v>18根</v>
      </c>
      <c r="G3" s="10">
        <v>18</v>
      </c>
      <c r="H3" s="10"/>
      <c r="I3" s="10">
        <f t="shared" ref="I3:I8" si="0">G3*H3</f>
        <v>0</v>
      </c>
      <c r="J3" s="104" t="s">
        <v>40</v>
      </c>
    </row>
    <row r="4" ht="97.5" customHeight="1" spans="1:10">
      <c r="A4" s="5">
        <v>2</v>
      </c>
      <c r="B4" s="6"/>
      <c r="C4" s="20" t="s">
        <v>41</v>
      </c>
      <c r="D4" s="20" t="s">
        <v>38</v>
      </c>
      <c r="E4" s="10" t="s">
        <v>42</v>
      </c>
      <c r="F4" s="10" t="s">
        <v>43</v>
      </c>
      <c r="G4" s="10">
        <v>29</v>
      </c>
      <c r="H4" s="10"/>
      <c r="I4" s="10">
        <f t="shared" ref="I4:I6" si="1">G4*H4</f>
        <v>0</v>
      </c>
      <c r="J4" s="105" t="s">
        <v>44</v>
      </c>
    </row>
    <row r="5" ht="63" customHeight="1" spans="1:10">
      <c r="A5" s="5">
        <v>3</v>
      </c>
      <c r="B5" s="6"/>
      <c r="C5" s="33" t="s">
        <v>45</v>
      </c>
      <c r="D5" s="20" t="s">
        <v>38</v>
      </c>
      <c r="E5" s="20" t="s">
        <v>42</v>
      </c>
      <c r="F5" s="103" t="s">
        <v>46</v>
      </c>
      <c r="G5" s="20">
        <v>3</v>
      </c>
      <c r="H5" s="89"/>
      <c r="I5" s="89">
        <f t="shared" si="1"/>
        <v>0</v>
      </c>
      <c r="J5" s="105" t="s">
        <v>47</v>
      </c>
    </row>
    <row r="6" ht="63" customHeight="1" spans="1:10">
      <c r="A6" s="5">
        <v>4</v>
      </c>
      <c r="B6" s="6"/>
      <c r="C6" s="33"/>
      <c r="D6" s="20"/>
      <c r="E6" s="20"/>
      <c r="F6" s="103"/>
      <c r="G6" s="20">
        <v>2</v>
      </c>
      <c r="H6" s="89"/>
      <c r="I6" s="89">
        <f t="shared" si="1"/>
        <v>0</v>
      </c>
      <c r="J6" s="105"/>
    </row>
    <row r="7" ht="39.95" customHeight="1" spans="1:10">
      <c r="A7" s="5">
        <v>5</v>
      </c>
      <c r="B7" s="6"/>
      <c r="C7" s="20" t="s">
        <v>48</v>
      </c>
      <c r="D7" s="10" t="s">
        <v>49</v>
      </c>
      <c r="E7" s="10" t="s">
        <v>50</v>
      </c>
      <c r="F7" s="10" t="str">
        <f>G7&amp;"个"</f>
        <v>3个</v>
      </c>
      <c r="G7" s="10">
        <v>3</v>
      </c>
      <c r="H7" s="10"/>
      <c r="I7" s="10">
        <f t="shared" ref="I7" si="2">G7*H7</f>
        <v>0</v>
      </c>
      <c r="J7" s="104" t="s">
        <v>51</v>
      </c>
    </row>
    <row r="8" ht="30" customHeight="1" spans="1:10">
      <c r="A8" s="5">
        <v>6</v>
      </c>
      <c r="B8" s="6"/>
      <c r="C8" s="10" t="s">
        <v>52</v>
      </c>
      <c r="D8" s="10" t="s">
        <v>49</v>
      </c>
      <c r="E8" s="10" t="s">
        <v>50</v>
      </c>
      <c r="F8" s="10" t="str">
        <f>G8&amp;"个"</f>
        <v>2个</v>
      </c>
      <c r="G8" s="10">
        <v>2</v>
      </c>
      <c r="H8" s="10"/>
      <c r="I8" s="10">
        <f t="shared" si="0"/>
        <v>0</v>
      </c>
      <c r="J8" s="104" t="s">
        <v>53</v>
      </c>
    </row>
    <row r="9" ht="30" customHeight="1" spans="1:10">
      <c r="A9" s="5"/>
      <c r="B9" s="6"/>
      <c r="C9" s="6"/>
      <c r="D9" s="6"/>
      <c r="E9" s="6"/>
      <c r="F9" s="6"/>
      <c r="G9" s="6"/>
      <c r="H9" s="10" t="s">
        <v>16</v>
      </c>
      <c r="I9" s="10">
        <f>SUM(I3:I8)</f>
        <v>0</v>
      </c>
      <c r="J9" s="12"/>
    </row>
    <row r="13" spans="5:5">
      <c r="E13" s="1" t="s">
        <v>32</v>
      </c>
    </row>
    <row r="39" spans="5:6">
      <c r="E39" s="25"/>
      <c r="F39" s="25"/>
    </row>
    <row r="40" spans="5:6">
      <c r="E40" s="25"/>
      <c r="F40" s="25"/>
    </row>
    <row r="41" spans="5:6">
      <c r="E41" s="25"/>
      <c r="F41" s="25"/>
    </row>
    <row r="42" spans="5:6">
      <c r="E42" s="25"/>
      <c r="F42" s="25"/>
    </row>
    <row r="43" spans="5:6">
      <c r="E43" s="25"/>
      <c r="F43" s="25"/>
    </row>
    <row r="44" spans="5:6">
      <c r="E44" s="25"/>
      <c r="F44" s="25"/>
    </row>
    <row r="45" spans="5:6">
      <c r="E45" s="25"/>
      <c r="F45" s="25"/>
    </row>
    <row r="46" spans="5:6">
      <c r="E46" s="25"/>
      <c r="F46" s="25"/>
    </row>
  </sheetData>
  <mergeCells count="8">
    <mergeCell ref="A1:J1"/>
    <mergeCell ref="A9:G9"/>
    <mergeCell ref="B3:B8"/>
    <mergeCell ref="C5:C6"/>
    <mergeCell ref="D5:D6"/>
    <mergeCell ref="E5:E6"/>
    <mergeCell ref="F5:F6"/>
    <mergeCell ref="J5:J6"/>
  </mergeCells>
  <printOptions horizontalCentered="1"/>
  <pageMargins left="0.748031496062992" right="0.748031496062992" top="0.984251968503937" bottom="0.984251968503937" header="0.511811023622047" footer="0.511811023622047"/>
  <pageSetup paperSize="9" scale="71"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opLeftCell="A9" workbookViewId="0">
      <selection activeCell="G13" sqref="G13"/>
    </sheetView>
  </sheetViews>
  <sheetFormatPr defaultColWidth="9" defaultRowHeight="15"/>
  <cols>
    <col min="1" max="1" width="5.375" style="81" customWidth="1"/>
    <col min="2" max="2" width="9.75" style="81" customWidth="1"/>
    <col min="3" max="3" width="13.25" style="81" customWidth="1"/>
    <col min="4" max="4" width="15.375" style="81" customWidth="1"/>
    <col min="5" max="5" width="9.875" style="81" customWidth="1"/>
    <col min="6" max="6" width="8" style="81" customWidth="1"/>
    <col min="7" max="7" width="7.625" style="81" customWidth="1"/>
    <col min="8" max="8" width="9.75" style="81" customWidth="1"/>
    <col min="9" max="9" width="54.5" style="82" customWidth="1"/>
    <col min="10" max="16384" width="9" style="81"/>
  </cols>
  <sheetData>
    <row r="1" s="77" customFormat="1" ht="30" customHeight="1" spans="1:9">
      <c r="A1" s="83" t="s">
        <v>54</v>
      </c>
      <c r="B1" s="84"/>
      <c r="C1" s="84"/>
      <c r="D1" s="84"/>
      <c r="E1" s="84"/>
      <c r="F1" s="84"/>
      <c r="G1" s="84"/>
      <c r="H1" s="84"/>
      <c r="I1" s="98"/>
    </row>
    <row r="2" s="78" customFormat="1" ht="39.95" customHeight="1" spans="1:9">
      <c r="A2" s="85" t="s">
        <v>1</v>
      </c>
      <c r="B2" s="31" t="s">
        <v>21</v>
      </c>
      <c r="C2" s="31" t="s">
        <v>2</v>
      </c>
      <c r="D2" s="31" t="s">
        <v>35</v>
      </c>
      <c r="E2" s="31" t="s">
        <v>23</v>
      </c>
      <c r="F2" s="31" t="s">
        <v>24</v>
      </c>
      <c r="G2" s="31" t="s">
        <v>55</v>
      </c>
      <c r="H2" s="31" t="s">
        <v>3</v>
      </c>
      <c r="I2" s="99" t="s">
        <v>56</v>
      </c>
    </row>
    <row r="3" s="79" customFormat="1" ht="24" customHeight="1" spans="1:9">
      <c r="A3" s="85">
        <v>1</v>
      </c>
      <c r="B3" s="33" t="s">
        <v>28</v>
      </c>
      <c r="C3" s="86" t="s">
        <v>57</v>
      </c>
      <c r="D3" s="33" t="s">
        <v>58</v>
      </c>
      <c r="E3" s="33" t="str">
        <f t="shared" ref="E3:E11" si="0">F3&amp;"构件"</f>
        <v>20构件</v>
      </c>
      <c r="F3" s="33">
        <v>20</v>
      </c>
      <c r="G3" s="33"/>
      <c r="H3" s="33">
        <f t="shared" ref="H3:H15" si="1">F3*G3</f>
        <v>0</v>
      </c>
      <c r="I3" s="41" t="s">
        <v>59</v>
      </c>
    </row>
    <row r="4" s="79" customFormat="1" ht="24" customHeight="1" spans="1:9">
      <c r="A4" s="85">
        <v>2</v>
      </c>
      <c r="B4" s="33"/>
      <c r="C4" s="87"/>
      <c r="D4" s="33" t="s">
        <v>60</v>
      </c>
      <c r="E4" s="33" t="str">
        <f t="shared" si="0"/>
        <v>20构件</v>
      </c>
      <c r="F4" s="33">
        <v>20</v>
      </c>
      <c r="G4" s="33"/>
      <c r="H4" s="33">
        <f t="shared" si="1"/>
        <v>0</v>
      </c>
      <c r="I4" s="100"/>
    </row>
    <row r="5" s="79" customFormat="1" ht="24" customHeight="1" spans="1:9">
      <c r="A5" s="85">
        <v>3</v>
      </c>
      <c r="B5" s="33"/>
      <c r="C5" s="88"/>
      <c r="D5" s="33" t="s">
        <v>61</v>
      </c>
      <c r="E5" s="33" t="str">
        <f t="shared" si="0"/>
        <v>20构件</v>
      </c>
      <c r="F5" s="33">
        <v>20</v>
      </c>
      <c r="G5" s="33"/>
      <c r="H5" s="33">
        <f t="shared" si="1"/>
        <v>0</v>
      </c>
      <c r="I5" s="42"/>
    </row>
    <row r="6" s="79" customFormat="1" ht="42" customHeight="1" spans="1:9">
      <c r="A6" s="85">
        <v>4</v>
      </c>
      <c r="B6" s="33"/>
      <c r="C6" s="33" t="s">
        <v>62</v>
      </c>
      <c r="D6" s="33" t="s">
        <v>63</v>
      </c>
      <c r="E6" s="33" t="str">
        <f>F6&amp;"组"</f>
        <v>3组</v>
      </c>
      <c r="F6" s="33">
        <v>3</v>
      </c>
      <c r="G6" s="33"/>
      <c r="H6" s="33">
        <f t="shared" si="1"/>
        <v>0</v>
      </c>
      <c r="I6" s="101" t="s">
        <v>64</v>
      </c>
    </row>
    <row r="7" s="79" customFormat="1" ht="54" customHeight="1" spans="1:9">
      <c r="A7" s="85">
        <v>5</v>
      </c>
      <c r="B7" s="33"/>
      <c r="C7" s="86" t="s">
        <v>65</v>
      </c>
      <c r="D7" s="33" t="s">
        <v>66</v>
      </c>
      <c r="E7" s="33" t="str">
        <f t="shared" si="0"/>
        <v>8构件</v>
      </c>
      <c r="F7" s="33">
        <f>MAX(ROUNDUP(397*0.02,0),5)</f>
        <v>8</v>
      </c>
      <c r="G7" s="33"/>
      <c r="H7" s="33">
        <f t="shared" si="1"/>
        <v>0</v>
      </c>
      <c r="I7" s="101" t="s">
        <v>67</v>
      </c>
    </row>
    <row r="8" s="80" customFormat="1" ht="54" customHeight="1" spans="1:9">
      <c r="A8" s="85">
        <v>6</v>
      </c>
      <c r="B8" s="33"/>
      <c r="C8" s="87"/>
      <c r="D8" s="33" t="s">
        <v>68</v>
      </c>
      <c r="E8" s="33" t="str">
        <f t="shared" si="0"/>
        <v>8构件</v>
      </c>
      <c r="F8" s="33">
        <f>MAX(ROUNDUP(386*0.02,0),5)</f>
        <v>8</v>
      </c>
      <c r="G8" s="33"/>
      <c r="H8" s="33">
        <f t="shared" si="1"/>
        <v>0</v>
      </c>
      <c r="I8" s="101"/>
    </row>
    <row r="9" ht="54" customHeight="1" spans="1:9">
      <c r="A9" s="85">
        <v>7</v>
      </c>
      <c r="B9" s="33"/>
      <c r="C9" s="87"/>
      <c r="D9" s="33" t="s">
        <v>69</v>
      </c>
      <c r="E9" s="33" t="str">
        <f t="shared" si="0"/>
        <v>10构件</v>
      </c>
      <c r="F9" s="33">
        <f>MAX(ROUNDUP(28*0.05,0),10)</f>
        <v>10</v>
      </c>
      <c r="G9" s="33"/>
      <c r="H9" s="33">
        <f t="shared" si="1"/>
        <v>0</v>
      </c>
      <c r="I9" s="101"/>
    </row>
    <row r="10" ht="54" customHeight="1" spans="1:9">
      <c r="A10" s="85">
        <v>8</v>
      </c>
      <c r="B10" s="33"/>
      <c r="C10" s="88"/>
      <c r="D10" s="33" t="s">
        <v>70</v>
      </c>
      <c r="E10" s="33" t="str">
        <f t="shared" si="0"/>
        <v>5构件</v>
      </c>
      <c r="F10" s="33">
        <v>5</v>
      </c>
      <c r="G10" s="33"/>
      <c r="H10" s="33">
        <f t="shared" si="1"/>
        <v>0</v>
      </c>
      <c r="I10" s="101"/>
    </row>
    <row r="11" ht="54" customHeight="1" spans="1:9">
      <c r="A11" s="85">
        <v>9</v>
      </c>
      <c r="B11" s="33"/>
      <c r="C11" s="33" t="s">
        <v>71</v>
      </c>
      <c r="D11" s="33" t="s">
        <v>72</v>
      </c>
      <c r="E11" s="33" t="str">
        <f t="shared" si="0"/>
        <v>20构件</v>
      </c>
      <c r="F11" s="33">
        <v>20</v>
      </c>
      <c r="G11" s="33"/>
      <c r="H11" s="33">
        <f t="shared" si="1"/>
        <v>0</v>
      </c>
      <c r="I11" s="101" t="s">
        <v>73</v>
      </c>
    </row>
    <row r="12" ht="54" customHeight="1" spans="1:9">
      <c r="A12" s="85">
        <v>10</v>
      </c>
      <c r="B12" s="33"/>
      <c r="C12" s="33" t="s">
        <v>74</v>
      </c>
      <c r="D12" s="33" t="s">
        <v>72</v>
      </c>
      <c r="E12" s="33" t="str">
        <f>F12&amp;"间房"</f>
        <v>5间房</v>
      </c>
      <c r="F12" s="33">
        <v>5</v>
      </c>
      <c r="G12" s="33"/>
      <c r="H12" s="33">
        <f t="shared" si="1"/>
        <v>0</v>
      </c>
      <c r="I12" s="101" t="s">
        <v>75</v>
      </c>
    </row>
    <row r="13" ht="96" customHeight="1" spans="1:9">
      <c r="A13" s="85">
        <v>11</v>
      </c>
      <c r="B13" s="33"/>
      <c r="C13" s="89" t="s">
        <v>76</v>
      </c>
      <c r="D13" s="90" t="s">
        <v>77</v>
      </c>
      <c r="E13" s="91" t="str">
        <f>F13&amp;"件"</f>
        <v>3件</v>
      </c>
      <c r="F13" s="90">
        <f>MAX(ROUNDUP(2100*0.001,0),3)</f>
        <v>3</v>
      </c>
      <c r="G13" s="90"/>
      <c r="H13" s="33">
        <f t="shared" si="1"/>
        <v>0</v>
      </c>
      <c r="I13" s="41" t="s">
        <v>78</v>
      </c>
    </row>
    <row r="14" ht="77.1" customHeight="1" spans="1:9">
      <c r="A14" s="85">
        <v>12</v>
      </c>
      <c r="B14" s="33"/>
      <c r="C14" s="92" t="s">
        <v>79</v>
      </c>
      <c r="D14" s="93" t="s">
        <v>17</v>
      </c>
      <c r="E14" s="94" t="s">
        <v>80</v>
      </c>
      <c r="F14" s="93">
        <v>5</v>
      </c>
      <c r="G14" s="93"/>
      <c r="H14" s="33">
        <f t="shared" si="1"/>
        <v>0</v>
      </c>
      <c r="I14" s="41" t="s">
        <v>81</v>
      </c>
    </row>
    <row r="15" ht="98.1" customHeight="1" spans="1:9">
      <c r="A15" s="85">
        <v>13</v>
      </c>
      <c r="B15" s="33"/>
      <c r="C15" s="92" t="s">
        <v>82</v>
      </c>
      <c r="D15" s="93" t="s">
        <v>83</v>
      </c>
      <c r="E15" s="94" t="s">
        <v>84</v>
      </c>
      <c r="F15" s="93">
        <v>5</v>
      </c>
      <c r="G15" s="93"/>
      <c r="H15" s="33">
        <f t="shared" si="1"/>
        <v>0</v>
      </c>
      <c r="I15" s="41" t="s">
        <v>85</v>
      </c>
    </row>
    <row r="16" ht="51.75" customHeight="1" spans="1:9">
      <c r="A16" s="95" t="s">
        <v>16</v>
      </c>
      <c r="B16" s="96"/>
      <c r="C16" s="96"/>
      <c r="D16" s="96"/>
      <c r="E16" s="96"/>
      <c r="F16" s="96"/>
      <c r="G16" s="96"/>
      <c r="H16" s="97">
        <f>SUM(H3:H15)</f>
        <v>0</v>
      </c>
      <c r="I16" s="102"/>
    </row>
  </sheetData>
  <mergeCells count="7">
    <mergeCell ref="A1:I1"/>
    <mergeCell ref="A16:G16"/>
    <mergeCell ref="B3:B15"/>
    <mergeCell ref="C3:C5"/>
    <mergeCell ref="C7:C10"/>
    <mergeCell ref="I3:I5"/>
    <mergeCell ref="I7:I10"/>
  </mergeCells>
  <pageMargins left="0.7" right="0.7" top="0.75" bottom="0.75" header="0.3" footer="0.3"/>
  <pageSetup paperSize="9" orientation="landscape"/>
  <headerFooter/>
  <ignoredErrors>
    <ignoredError sqref="E6"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I7" sqref="I7"/>
    </sheetView>
  </sheetViews>
  <sheetFormatPr defaultColWidth="9" defaultRowHeight="14.25"/>
  <cols>
    <col min="1" max="1" width="5.25" style="45" customWidth="1"/>
    <col min="2" max="2" width="6.5" style="45" customWidth="1"/>
    <col min="3" max="3" width="6" style="45" customWidth="1"/>
    <col min="4" max="4" width="10.75" style="45" customWidth="1"/>
    <col min="5" max="5" width="10.375" style="45" customWidth="1"/>
    <col min="6" max="6" width="7.875" style="45" customWidth="1"/>
    <col min="7" max="7" width="6" style="45" customWidth="1"/>
    <col min="8" max="8" width="10.125" style="45" customWidth="1"/>
    <col min="9" max="9" width="9.375" style="45" customWidth="1"/>
    <col min="10" max="10" width="59.25" style="45" customWidth="1"/>
    <col min="11" max="11" width="8.5" style="45" customWidth="1"/>
    <col min="12" max="12" width="42" style="46" customWidth="1"/>
    <col min="13" max="14" width="67" style="45" customWidth="1"/>
    <col min="15" max="16384" width="9" style="45"/>
  </cols>
  <sheetData>
    <row r="1" ht="25" customHeight="1" spans="1:10">
      <c r="A1" s="64" t="s">
        <v>86</v>
      </c>
      <c r="B1" s="65"/>
      <c r="C1" s="65"/>
      <c r="D1" s="65"/>
      <c r="E1" s="65"/>
      <c r="F1" s="65"/>
      <c r="G1" s="65"/>
      <c r="H1" s="65"/>
      <c r="I1" s="65"/>
      <c r="J1" s="72"/>
    </row>
    <row r="2" ht="48" customHeight="1" spans="1:10">
      <c r="A2" s="66" t="s">
        <v>1</v>
      </c>
      <c r="B2" s="6" t="s">
        <v>2</v>
      </c>
      <c r="C2" s="6" t="s">
        <v>87</v>
      </c>
      <c r="D2" s="6" t="s">
        <v>88</v>
      </c>
      <c r="E2" s="6" t="s">
        <v>89</v>
      </c>
      <c r="F2" s="6" t="s">
        <v>23</v>
      </c>
      <c r="G2" s="6" t="s">
        <v>24</v>
      </c>
      <c r="H2" s="7" t="s">
        <v>90</v>
      </c>
      <c r="I2" s="7" t="s">
        <v>91</v>
      </c>
      <c r="J2" s="9" t="s">
        <v>27</v>
      </c>
    </row>
    <row r="3" ht="49.5" customHeight="1" spans="1:10">
      <c r="A3" s="66">
        <v>1</v>
      </c>
      <c r="B3" s="10" t="s">
        <v>92</v>
      </c>
      <c r="C3" s="10" t="s">
        <v>93</v>
      </c>
      <c r="D3" s="10" t="s">
        <v>94</v>
      </c>
      <c r="E3" s="10" t="s">
        <v>95</v>
      </c>
      <c r="F3" s="67" t="s">
        <v>96</v>
      </c>
      <c r="G3" s="10">
        <v>1</v>
      </c>
      <c r="H3" s="67"/>
      <c r="I3" s="67"/>
      <c r="J3" s="73" t="s">
        <v>97</v>
      </c>
    </row>
    <row r="4" ht="49.5" customHeight="1" spans="1:10">
      <c r="A4" s="66">
        <v>2</v>
      </c>
      <c r="B4" s="10"/>
      <c r="C4" s="10"/>
      <c r="D4" s="10" t="s">
        <v>98</v>
      </c>
      <c r="E4" s="10"/>
      <c r="F4" s="67" t="s">
        <v>96</v>
      </c>
      <c r="G4" s="10">
        <v>1</v>
      </c>
      <c r="H4" s="67"/>
      <c r="I4" s="67"/>
      <c r="J4" s="73"/>
    </row>
    <row r="5" ht="41" customHeight="1" spans="1:10">
      <c r="A5" s="66">
        <v>3</v>
      </c>
      <c r="B5" s="10"/>
      <c r="C5" s="10"/>
      <c r="D5" s="10" t="s">
        <v>99</v>
      </c>
      <c r="E5" s="10"/>
      <c r="F5" s="67" t="s">
        <v>96</v>
      </c>
      <c r="G5" s="10">
        <v>1</v>
      </c>
      <c r="H5" s="67"/>
      <c r="I5" s="67"/>
      <c r="J5" s="73"/>
    </row>
    <row r="6" ht="33" customHeight="1" spans="1:10">
      <c r="A6" s="66">
        <v>4</v>
      </c>
      <c r="B6" s="10"/>
      <c r="C6" s="10"/>
      <c r="D6" s="10" t="s">
        <v>100</v>
      </c>
      <c r="E6" s="10"/>
      <c r="F6" s="67" t="s">
        <v>96</v>
      </c>
      <c r="G6" s="10">
        <v>1</v>
      </c>
      <c r="H6" s="67"/>
      <c r="I6" s="67"/>
      <c r="J6" s="73"/>
    </row>
    <row r="7" ht="46.5" customHeight="1" spans="1:10">
      <c r="A7" s="66">
        <v>5</v>
      </c>
      <c r="B7" s="10" t="s">
        <v>101</v>
      </c>
      <c r="C7" s="10" t="s">
        <v>102</v>
      </c>
      <c r="D7" s="10" t="s">
        <v>94</v>
      </c>
      <c r="E7" s="10" t="s">
        <v>103</v>
      </c>
      <c r="F7" s="10" t="s">
        <v>96</v>
      </c>
      <c r="G7" s="10">
        <v>1</v>
      </c>
      <c r="H7" s="67"/>
      <c r="I7" s="67"/>
      <c r="J7" s="73" t="s">
        <v>104</v>
      </c>
    </row>
    <row r="8" ht="43" customHeight="1" spans="1:10">
      <c r="A8" s="66">
        <v>6</v>
      </c>
      <c r="B8" s="10"/>
      <c r="C8" s="10"/>
      <c r="D8" s="10" t="s">
        <v>98</v>
      </c>
      <c r="E8" s="10"/>
      <c r="F8" s="10" t="s">
        <v>96</v>
      </c>
      <c r="G8" s="10">
        <v>1</v>
      </c>
      <c r="H8" s="67"/>
      <c r="I8" s="67"/>
      <c r="J8" s="73"/>
    </row>
    <row r="9" ht="46.5" customHeight="1" spans="1:10">
      <c r="A9" s="66">
        <v>7</v>
      </c>
      <c r="B9" s="10"/>
      <c r="C9" s="10"/>
      <c r="D9" s="10" t="s">
        <v>105</v>
      </c>
      <c r="E9" s="10"/>
      <c r="F9" s="10" t="s">
        <v>96</v>
      </c>
      <c r="G9" s="10">
        <v>1</v>
      </c>
      <c r="H9" s="67"/>
      <c r="I9" s="67"/>
      <c r="J9" s="73"/>
    </row>
    <row r="10" ht="47" customHeight="1" spans="1:10">
      <c r="A10" s="66">
        <v>8</v>
      </c>
      <c r="B10" s="10"/>
      <c r="C10" s="10"/>
      <c r="D10" s="10" t="s">
        <v>100</v>
      </c>
      <c r="E10" s="10"/>
      <c r="F10" s="10" t="s">
        <v>96</v>
      </c>
      <c r="G10" s="10">
        <v>1</v>
      </c>
      <c r="H10" s="67"/>
      <c r="I10" s="67"/>
      <c r="J10" s="73"/>
    </row>
    <row r="11" ht="60.75" customHeight="1" spans="1:10">
      <c r="A11" s="66">
        <v>9</v>
      </c>
      <c r="B11" s="10"/>
      <c r="C11" s="10" t="s">
        <v>106</v>
      </c>
      <c r="D11" s="10" t="s">
        <v>106</v>
      </c>
      <c r="E11" s="10" t="s">
        <v>17</v>
      </c>
      <c r="F11" s="10" t="s">
        <v>96</v>
      </c>
      <c r="G11" s="10">
        <v>1</v>
      </c>
      <c r="H11" s="67"/>
      <c r="I11" s="67"/>
      <c r="J11" s="74" t="s">
        <v>107</v>
      </c>
    </row>
    <row r="12" ht="45" customHeight="1" spans="1:10">
      <c r="A12" s="66">
        <v>10</v>
      </c>
      <c r="B12" s="10" t="s">
        <v>108</v>
      </c>
      <c r="C12" s="10" t="s">
        <v>109</v>
      </c>
      <c r="D12" s="10" t="s">
        <v>110</v>
      </c>
      <c r="E12" s="10" t="s">
        <v>111</v>
      </c>
      <c r="F12" s="10" t="s">
        <v>96</v>
      </c>
      <c r="G12" s="10">
        <v>1</v>
      </c>
      <c r="H12" s="67"/>
      <c r="I12" s="67"/>
      <c r="J12" s="73" t="s">
        <v>112</v>
      </c>
    </row>
    <row r="13" ht="55" customHeight="1" spans="1:10">
      <c r="A13" s="66">
        <v>11</v>
      </c>
      <c r="B13" s="10"/>
      <c r="C13" s="10"/>
      <c r="D13" s="10" t="s">
        <v>113</v>
      </c>
      <c r="E13" s="10"/>
      <c r="F13" s="10"/>
      <c r="G13" s="10"/>
      <c r="H13" s="67"/>
      <c r="I13" s="67"/>
      <c r="J13" s="11"/>
    </row>
    <row r="14" ht="51" customHeight="1" spans="1:10">
      <c r="A14" s="66">
        <v>12</v>
      </c>
      <c r="B14" s="10"/>
      <c r="C14" s="10"/>
      <c r="D14" s="10" t="s">
        <v>114</v>
      </c>
      <c r="E14" s="10"/>
      <c r="F14" s="10"/>
      <c r="G14" s="10"/>
      <c r="H14" s="67"/>
      <c r="I14" s="67"/>
      <c r="J14" s="11"/>
    </row>
    <row r="15" ht="45" customHeight="1" spans="1:10">
      <c r="A15" s="66">
        <v>13</v>
      </c>
      <c r="B15" s="10"/>
      <c r="C15" s="10"/>
      <c r="D15" s="10" t="s">
        <v>115</v>
      </c>
      <c r="E15" s="10"/>
      <c r="F15" s="10" t="s">
        <v>96</v>
      </c>
      <c r="G15" s="10">
        <v>1</v>
      </c>
      <c r="H15" s="67"/>
      <c r="I15" s="67"/>
      <c r="J15" s="11"/>
    </row>
    <row r="16" ht="52" customHeight="1" spans="1:10">
      <c r="A16" s="66">
        <v>14</v>
      </c>
      <c r="B16" s="10"/>
      <c r="C16" s="10" t="s">
        <v>116</v>
      </c>
      <c r="D16" s="10" t="s">
        <v>117</v>
      </c>
      <c r="E16" s="10" t="s">
        <v>111</v>
      </c>
      <c r="F16" s="10" t="s">
        <v>96</v>
      </c>
      <c r="G16" s="10">
        <v>1</v>
      </c>
      <c r="H16" s="67"/>
      <c r="I16" s="67"/>
      <c r="J16" s="11"/>
    </row>
    <row r="17" ht="30" customHeight="1" spans="1:10">
      <c r="A17" s="68"/>
      <c r="B17" s="69"/>
      <c r="C17" s="69"/>
      <c r="D17" s="69"/>
      <c r="E17" s="69"/>
      <c r="F17" s="69"/>
      <c r="G17" s="69"/>
      <c r="H17" s="67" t="s">
        <v>16</v>
      </c>
      <c r="I17" s="67"/>
      <c r="J17" s="75"/>
    </row>
    <row r="18" ht="30" customHeight="1" spans="1:10">
      <c r="A18" s="70"/>
      <c r="B18" s="71"/>
      <c r="C18" s="71"/>
      <c r="D18" s="71"/>
      <c r="E18" s="71"/>
      <c r="F18" s="71"/>
      <c r="G18" s="71"/>
      <c r="H18" s="71"/>
      <c r="I18" s="71"/>
      <c r="J18" s="76"/>
    </row>
  </sheetData>
  <mergeCells count="19">
    <mergeCell ref="A1:J1"/>
    <mergeCell ref="A17:G17"/>
    <mergeCell ref="A18:I18"/>
    <mergeCell ref="B3:B6"/>
    <mergeCell ref="B7:B11"/>
    <mergeCell ref="B12:B16"/>
    <mergeCell ref="C3:C6"/>
    <mergeCell ref="C7:C10"/>
    <mergeCell ref="C12:C15"/>
    <mergeCell ref="E3:E6"/>
    <mergeCell ref="E7:E10"/>
    <mergeCell ref="E12:E15"/>
    <mergeCell ref="F12:F14"/>
    <mergeCell ref="G12:G14"/>
    <mergeCell ref="H12:H14"/>
    <mergeCell ref="I12:I14"/>
    <mergeCell ref="J3:J6"/>
    <mergeCell ref="J7:J10"/>
    <mergeCell ref="J12:J16"/>
  </mergeCells>
  <pageMargins left="0.786805555555556" right="0.786805555555556" top="0.786805555555556" bottom="0.590277777777778"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opLeftCell="A3" workbookViewId="0">
      <selection activeCell="F3" sqref="F3"/>
    </sheetView>
  </sheetViews>
  <sheetFormatPr defaultColWidth="9" defaultRowHeight="14.25"/>
  <cols>
    <col min="1" max="1" width="5.25" style="45" customWidth="1"/>
    <col min="2" max="2" width="9" style="45"/>
    <col min="3" max="3" width="7" style="45" customWidth="1"/>
    <col min="4" max="4" width="13.5" style="45" customWidth="1"/>
    <col min="5" max="5" width="11.25" style="45" customWidth="1"/>
    <col min="6" max="6" width="9.75" style="45" customWidth="1"/>
    <col min="7" max="7" width="6" style="45" customWidth="1"/>
    <col min="8" max="8" width="9.625" style="45" customWidth="1"/>
    <col min="9" max="9" width="9.875" style="45" customWidth="1"/>
    <col min="10" max="10" width="52" style="45" customWidth="1"/>
    <col min="11" max="11" width="8.5" style="45" customWidth="1"/>
    <col min="12" max="12" width="42" style="46" customWidth="1"/>
    <col min="13" max="14" width="67" style="45" customWidth="1"/>
    <col min="15" max="16384" width="9" style="45"/>
  </cols>
  <sheetData>
    <row r="1" ht="36" customHeight="1" spans="1:10">
      <c r="A1" s="47" t="s">
        <v>118</v>
      </c>
      <c r="B1" s="48"/>
      <c r="C1" s="48"/>
      <c r="D1" s="48"/>
      <c r="E1" s="48"/>
      <c r="F1" s="48"/>
      <c r="G1" s="48"/>
      <c r="H1" s="48"/>
      <c r="I1" s="48"/>
      <c r="J1" s="58"/>
    </row>
    <row r="2" ht="42.75" spans="1:10">
      <c r="A2" s="49" t="s">
        <v>1</v>
      </c>
      <c r="B2" s="50" t="s">
        <v>2</v>
      </c>
      <c r="C2" s="50" t="s">
        <v>87</v>
      </c>
      <c r="D2" s="50" t="s">
        <v>88</v>
      </c>
      <c r="E2" s="50" t="s">
        <v>89</v>
      </c>
      <c r="F2" s="50" t="s">
        <v>23</v>
      </c>
      <c r="G2" s="50" t="s">
        <v>24</v>
      </c>
      <c r="H2" s="51" t="s">
        <v>90</v>
      </c>
      <c r="I2" s="51" t="s">
        <v>91</v>
      </c>
      <c r="J2" s="59" t="s">
        <v>27</v>
      </c>
    </row>
    <row r="3" ht="129" customHeight="1" spans="1:10">
      <c r="A3" s="49">
        <v>1</v>
      </c>
      <c r="B3" s="52" t="s">
        <v>119</v>
      </c>
      <c r="C3" s="52" t="s">
        <v>17</v>
      </c>
      <c r="D3" s="53" t="s">
        <v>120</v>
      </c>
      <c r="E3" s="53" t="s">
        <v>121</v>
      </c>
      <c r="F3" s="53" t="s">
        <v>122</v>
      </c>
      <c r="G3" s="53">
        <v>6</v>
      </c>
      <c r="H3" s="53"/>
      <c r="I3" s="53"/>
      <c r="J3" s="60" t="s">
        <v>123</v>
      </c>
    </row>
    <row r="4" ht="47.25" customHeight="1" spans="1:10">
      <c r="A4" s="49">
        <v>2</v>
      </c>
      <c r="B4" s="52" t="s">
        <v>124</v>
      </c>
      <c r="C4" s="52" t="s">
        <v>17</v>
      </c>
      <c r="D4" s="52" t="s">
        <v>125</v>
      </c>
      <c r="E4" s="52" t="s">
        <v>126</v>
      </c>
      <c r="F4" s="53" t="s">
        <v>127</v>
      </c>
      <c r="G4" s="52">
        <v>4</v>
      </c>
      <c r="H4" s="53"/>
      <c r="I4" s="53"/>
      <c r="J4" s="61" t="s">
        <v>128</v>
      </c>
    </row>
    <row r="5" ht="47.25" customHeight="1" spans="1:10">
      <c r="A5" s="49">
        <v>3</v>
      </c>
      <c r="B5" s="52"/>
      <c r="C5" s="52"/>
      <c r="D5" s="53" t="s">
        <v>129</v>
      </c>
      <c r="E5" s="53"/>
      <c r="F5" s="53" t="s">
        <v>127</v>
      </c>
      <c r="G5" s="53">
        <v>4</v>
      </c>
      <c r="H5" s="53"/>
      <c r="I5" s="53"/>
      <c r="J5" s="61" t="s">
        <v>130</v>
      </c>
    </row>
    <row r="6" ht="45" customHeight="1" spans="1:10">
      <c r="A6" s="49">
        <v>4</v>
      </c>
      <c r="B6" s="52" t="s">
        <v>131</v>
      </c>
      <c r="C6" s="52" t="s">
        <v>17</v>
      </c>
      <c r="D6" s="53" t="s">
        <v>132</v>
      </c>
      <c r="E6" s="54" t="s">
        <v>17</v>
      </c>
      <c r="F6" s="53" t="s">
        <v>133</v>
      </c>
      <c r="G6" s="53">
        <v>1</v>
      </c>
      <c r="H6" s="53"/>
      <c r="I6" s="53"/>
      <c r="J6" s="61" t="s">
        <v>134</v>
      </c>
    </row>
    <row r="7" ht="49" customHeight="1" spans="1:10">
      <c r="A7" s="49">
        <v>5</v>
      </c>
      <c r="B7" s="52"/>
      <c r="C7" s="52"/>
      <c r="D7" s="53" t="s">
        <v>135</v>
      </c>
      <c r="E7" s="54" t="s">
        <v>17</v>
      </c>
      <c r="F7" s="53" t="s">
        <v>133</v>
      </c>
      <c r="G7" s="53">
        <v>1</v>
      </c>
      <c r="H7" s="53"/>
      <c r="I7" s="53"/>
      <c r="J7" s="61" t="s">
        <v>134</v>
      </c>
    </row>
    <row r="8" ht="48" customHeight="1" spans="1:10">
      <c r="A8" s="49">
        <v>6</v>
      </c>
      <c r="B8" s="52"/>
      <c r="C8" s="52"/>
      <c r="D8" s="53" t="s">
        <v>136</v>
      </c>
      <c r="E8" s="53" t="s">
        <v>17</v>
      </c>
      <c r="F8" s="53" t="s">
        <v>133</v>
      </c>
      <c r="G8" s="53">
        <v>1</v>
      </c>
      <c r="H8" s="53"/>
      <c r="I8" s="53"/>
      <c r="J8" s="61" t="s">
        <v>137</v>
      </c>
    </row>
    <row r="9" ht="38.25" customHeight="1" spans="1:10">
      <c r="A9" s="49">
        <v>7</v>
      </c>
      <c r="B9" s="52"/>
      <c r="C9" s="52"/>
      <c r="D9" s="53" t="s">
        <v>138</v>
      </c>
      <c r="E9" s="54" t="s">
        <v>17</v>
      </c>
      <c r="F9" s="53" t="s">
        <v>133</v>
      </c>
      <c r="G9" s="53">
        <v>1</v>
      </c>
      <c r="H9" s="53"/>
      <c r="I9" s="53"/>
      <c r="J9" s="61" t="s">
        <v>139</v>
      </c>
    </row>
    <row r="10" ht="38.25" customHeight="1" spans="1:10">
      <c r="A10" s="49">
        <v>8</v>
      </c>
      <c r="B10" s="52" t="s">
        <v>140</v>
      </c>
      <c r="C10" s="52" t="s">
        <v>17</v>
      </c>
      <c r="D10" s="53" t="s">
        <v>141</v>
      </c>
      <c r="E10" s="53" t="s">
        <v>17</v>
      </c>
      <c r="F10" s="53" t="s">
        <v>127</v>
      </c>
      <c r="G10" s="53">
        <v>4</v>
      </c>
      <c r="H10" s="53"/>
      <c r="I10" s="53"/>
      <c r="J10" s="61" t="s">
        <v>142</v>
      </c>
    </row>
    <row r="11" ht="65" customHeight="1" spans="1:10">
      <c r="A11" s="49">
        <v>9</v>
      </c>
      <c r="B11" s="52" t="s">
        <v>143</v>
      </c>
      <c r="C11" s="52" t="s">
        <v>17</v>
      </c>
      <c r="D11" s="53" t="s">
        <v>144</v>
      </c>
      <c r="E11" s="53" t="s">
        <v>17</v>
      </c>
      <c r="F11" s="53" t="s">
        <v>96</v>
      </c>
      <c r="G11" s="53">
        <v>1</v>
      </c>
      <c r="H11" s="53"/>
      <c r="I11" s="53"/>
      <c r="J11" s="61" t="s">
        <v>145</v>
      </c>
    </row>
    <row r="12" ht="51.75" customHeight="1" spans="1:10">
      <c r="A12" s="49">
        <v>10</v>
      </c>
      <c r="B12" s="52" t="s">
        <v>146</v>
      </c>
      <c r="C12" s="52" t="s">
        <v>17</v>
      </c>
      <c r="D12" s="53" t="s">
        <v>147</v>
      </c>
      <c r="E12" s="53" t="s">
        <v>17</v>
      </c>
      <c r="F12" s="53" t="s">
        <v>127</v>
      </c>
      <c r="G12" s="53">
        <v>4</v>
      </c>
      <c r="H12" s="53"/>
      <c r="I12" s="53"/>
      <c r="J12" s="61" t="s">
        <v>148</v>
      </c>
    </row>
    <row r="13" ht="51.75" customHeight="1" spans="1:10">
      <c r="A13" s="49">
        <v>11</v>
      </c>
      <c r="B13" s="52"/>
      <c r="C13" s="52"/>
      <c r="D13" s="53" t="s">
        <v>149</v>
      </c>
      <c r="E13" s="53" t="s">
        <v>17</v>
      </c>
      <c r="F13" s="53" t="s">
        <v>127</v>
      </c>
      <c r="G13" s="53">
        <v>4</v>
      </c>
      <c r="H13" s="53"/>
      <c r="I13" s="53"/>
      <c r="J13" s="61" t="s">
        <v>150</v>
      </c>
    </row>
    <row r="14" ht="62" customHeight="1" spans="1:10">
      <c r="A14" s="49">
        <v>12</v>
      </c>
      <c r="B14" s="52"/>
      <c r="C14" s="52"/>
      <c r="D14" s="53" t="s">
        <v>151</v>
      </c>
      <c r="E14" s="53" t="s">
        <v>17</v>
      </c>
      <c r="F14" s="53" t="s">
        <v>127</v>
      </c>
      <c r="G14" s="53">
        <v>4</v>
      </c>
      <c r="H14" s="53"/>
      <c r="I14" s="53"/>
      <c r="J14" s="61" t="s">
        <v>152</v>
      </c>
    </row>
    <row r="15" ht="28.5" spans="1:10">
      <c r="A15" s="55"/>
      <c r="B15" s="54"/>
      <c r="C15" s="54"/>
      <c r="D15" s="54"/>
      <c r="E15" s="54"/>
      <c r="F15" s="54"/>
      <c r="G15" s="54"/>
      <c r="H15" s="53" t="s">
        <v>16</v>
      </c>
      <c r="I15" s="53"/>
      <c r="J15" s="62"/>
    </row>
    <row r="16" ht="21.75" customHeight="1" spans="1:10">
      <c r="A16" s="56"/>
      <c r="B16" s="57"/>
      <c r="C16" s="57"/>
      <c r="D16" s="57"/>
      <c r="E16" s="57"/>
      <c r="F16" s="57"/>
      <c r="G16" s="57"/>
      <c r="H16" s="57"/>
      <c r="I16" s="57"/>
      <c r="J16" s="63"/>
    </row>
  </sheetData>
  <mergeCells count="9">
    <mergeCell ref="A1:J1"/>
    <mergeCell ref="A15:G15"/>
    <mergeCell ref="A16:I16"/>
    <mergeCell ref="B4:B5"/>
    <mergeCell ref="B6:B9"/>
    <mergeCell ref="B12:B14"/>
    <mergeCell ref="C4:C5"/>
    <mergeCell ref="C6:C9"/>
    <mergeCell ref="C12:C14"/>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A6" sqref="A6:I6"/>
    </sheetView>
  </sheetViews>
  <sheetFormatPr defaultColWidth="9" defaultRowHeight="13.5" outlineLevelRow="5"/>
  <cols>
    <col min="1" max="1" width="6.25" customWidth="1"/>
    <col min="2" max="2" width="9.75" customWidth="1"/>
    <col min="3" max="3" width="14.625" customWidth="1"/>
    <col min="4" max="4" width="6.875" customWidth="1"/>
    <col min="5" max="5" width="6.625" customWidth="1"/>
    <col min="6" max="6" width="7" customWidth="1"/>
    <col min="7" max="7" width="8.25" customWidth="1"/>
    <col min="8" max="8" width="9" customWidth="1"/>
    <col min="9" max="9" width="62.5" customWidth="1"/>
  </cols>
  <sheetData>
    <row r="1" s="1" customFormat="1" ht="29.1" customHeight="1" spans="1:12">
      <c r="A1" s="2" t="s">
        <v>153</v>
      </c>
      <c r="B1" s="3"/>
      <c r="C1" s="3"/>
      <c r="D1" s="3"/>
      <c r="E1" s="3"/>
      <c r="F1" s="3"/>
      <c r="G1" s="3"/>
      <c r="H1" s="3"/>
      <c r="I1" s="4"/>
      <c r="J1" s="39"/>
      <c r="K1" s="39"/>
      <c r="L1" s="39"/>
    </row>
    <row r="2" ht="57" customHeight="1" spans="1:9">
      <c r="A2" s="28" t="s">
        <v>1</v>
      </c>
      <c r="B2" s="29" t="s">
        <v>154</v>
      </c>
      <c r="C2" s="19" t="s">
        <v>35</v>
      </c>
      <c r="D2" s="30" t="s">
        <v>155</v>
      </c>
      <c r="E2" s="30" t="s">
        <v>24</v>
      </c>
      <c r="F2" s="29" t="s">
        <v>156</v>
      </c>
      <c r="G2" s="31" t="s">
        <v>55</v>
      </c>
      <c r="H2" s="31" t="s">
        <v>3</v>
      </c>
      <c r="I2" s="40" t="s">
        <v>27</v>
      </c>
    </row>
    <row r="3" ht="81" customHeight="1" spans="1:9">
      <c r="A3" s="28">
        <v>1</v>
      </c>
      <c r="B3" s="29" t="s">
        <v>154</v>
      </c>
      <c r="C3" s="32" t="s">
        <v>127</v>
      </c>
      <c r="D3" s="32" t="s">
        <v>157</v>
      </c>
      <c r="E3" s="32">
        <v>24</v>
      </c>
      <c r="F3" s="33" t="s">
        <v>158</v>
      </c>
      <c r="G3" s="34"/>
      <c r="H3" s="33">
        <f t="shared" ref="H3:H4" si="0">E3*G3</f>
        <v>0</v>
      </c>
      <c r="I3" s="41" t="s">
        <v>159</v>
      </c>
    </row>
    <row r="4" ht="81" customHeight="1" spans="1:9">
      <c r="A4" s="28">
        <v>2</v>
      </c>
      <c r="B4" s="29" t="s">
        <v>160</v>
      </c>
      <c r="C4" s="32" t="s">
        <v>161</v>
      </c>
      <c r="D4" s="32" t="s">
        <v>17</v>
      </c>
      <c r="E4" s="32">
        <v>7</v>
      </c>
      <c r="F4" s="34" t="s">
        <v>162</v>
      </c>
      <c r="G4" s="34"/>
      <c r="H4" s="33">
        <f t="shared" si="0"/>
        <v>0</v>
      </c>
      <c r="I4" s="42"/>
    </row>
    <row r="5" ht="39" customHeight="1" spans="1:9">
      <c r="A5" s="35" t="s">
        <v>16</v>
      </c>
      <c r="B5" s="36"/>
      <c r="C5" s="36"/>
      <c r="D5" s="36"/>
      <c r="E5" s="36"/>
      <c r="F5" s="36"/>
      <c r="G5" s="36"/>
      <c r="H5" s="31">
        <f>SUM(H3:H4)</f>
        <v>0</v>
      </c>
      <c r="I5" s="43"/>
    </row>
    <row r="6" ht="39" customHeight="1" spans="1:9">
      <c r="A6" s="37" t="s">
        <v>163</v>
      </c>
      <c r="B6" s="38"/>
      <c r="C6" s="38"/>
      <c r="D6" s="38"/>
      <c r="E6" s="38"/>
      <c r="F6" s="38"/>
      <c r="G6" s="38"/>
      <c r="H6" s="38"/>
      <c r="I6" s="44"/>
    </row>
  </sheetData>
  <mergeCells count="4">
    <mergeCell ref="A1:I1"/>
    <mergeCell ref="A5:G5"/>
    <mergeCell ref="A6:I6"/>
    <mergeCell ref="I3:I4"/>
  </mergeCells>
  <pageMargins left="0.786805555555556" right="0.786805555555556" top="0.984027777777778" bottom="0.786805555555556"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D1" workbookViewId="0">
      <selection activeCell="A1" sqref="A1:I1"/>
    </sheetView>
  </sheetViews>
  <sheetFormatPr defaultColWidth="9" defaultRowHeight="13.5"/>
  <cols>
    <col min="1" max="1" width="5.75" style="1" customWidth="1"/>
    <col min="2" max="2" width="10.25" style="1" customWidth="1"/>
    <col min="3" max="3" width="9.75" style="1" customWidth="1"/>
    <col min="4" max="4" width="12.75" style="1" customWidth="1"/>
    <col min="5" max="5" width="11.875" style="1" customWidth="1"/>
    <col min="6" max="6" width="9.75" style="1" customWidth="1"/>
    <col min="7" max="7" width="10.25" style="1" customWidth="1"/>
    <col min="8" max="8" width="9.5" style="1" customWidth="1"/>
    <col min="9" max="9" width="51.25" style="1" customWidth="1"/>
    <col min="10" max="10" width="67" style="1" customWidth="1"/>
    <col min="11" max="16384" width="9" style="1"/>
  </cols>
  <sheetData>
    <row r="1" ht="45.75" customHeight="1" spans="1:9">
      <c r="A1" s="2" t="s">
        <v>164</v>
      </c>
      <c r="B1" s="3"/>
      <c r="C1" s="3"/>
      <c r="D1" s="3"/>
      <c r="E1" s="3"/>
      <c r="F1" s="3"/>
      <c r="G1" s="3"/>
      <c r="H1" s="3"/>
      <c r="I1" s="4"/>
    </row>
    <row r="2" ht="45.75" customHeight="1" spans="1:9">
      <c r="A2" s="5" t="s">
        <v>1</v>
      </c>
      <c r="B2" s="6" t="s">
        <v>21</v>
      </c>
      <c r="C2" s="6" t="s">
        <v>2</v>
      </c>
      <c r="D2" s="7" t="s">
        <v>22</v>
      </c>
      <c r="E2" s="7" t="s">
        <v>23</v>
      </c>
      <c r="F2" s="6" t="s">
        <v>24</v>
      </c>
      <c r="G2" s="19" t="s">
        <v>25</v>
      </c>
      <c r="H2" s="8" t="s">
        <v>26</v>
      </c>
      <c r="I2" s="9" t="s">
        <v>27</v>
      </c>
    </row>
    <row r="3" ht="54.75" customHeight="1" spans="1:9">
      <c r="A3" s="5">
        <v>1</v>
      </c>
      <c r="B3" s="6" t="s">
        <v>165</v>
      </c>
      <c r="C3" s="20" t="s">
        <v>166</v>
      </c>
      <c r="D3" s="10" t="s">
        <v>30</v>
      </c>
      <c r="E3" s="10" t="s">
        <v>167</v>
      </c>
      <c r="F3" s="10">
        <v>3533.05</v>
      </c>
      <c r="G3" s="10"/>
      <c r="H3" s="21">
        <f t="shared" ref="H3:H4" si="0">F3*G3</f>
        <v>0</v>
      </c>
      <c r="I3" s="26" t="s">
        <v>168</v>
      </c>
    </row>
    <row r="4" ht="54.75" customHeight="1" spans="1:9">
      <c r="A4" s="5">
        <v>2</v>
      </c>
      <c r="B4" s="22" t="s">
        <v>169</v>
      </c>
      <c r="C4" s="20" t="s">
        <v>170</v>
      </c>
      <c r="D4" s="10" t="s">
        <v>30</v>
      </c>
      <c r="E4" s="10" t="s">
        <v>167</v>
      </c>
      <c r="F4" s="10">
        <v>3533.05</v>
      </c>
      <c r="G4" s="10"/>
      <c r="H4" s="21">
        <f t="shared" si="0"/>
        <v>0</v>
      </c>
      <c r="I4" s="26" t="s">
        <v>171</v>
      </c>
    </row>
    <row r="5" ht="45.75" customHeight="1" spans="1:9">
      <c r="A5" s="5"/>
      <c r="B5" s="6"/>
      <c r="C5" s="6"/>
      <c r="D5" s="6"/>
      <c r="E5" s="6"/>
      <c r="F5" s="6"/>
      <c r="G5" s="6" t="s">
        <v>16</v>
      </c>
      <c r="H5" s="23"/>
      <c r="I5" s="9"/>
    </row>
    <row r="6" ht="45.75" customHeight="1" spans="1:9">
      <c r="A6" s="24"/>
      <c r="B6" s="15"/>
      <c r="C6" s="15"/>
      <c r="D6" s="15"/>
      <c r="E6" s="15"/>
      <c r="F6" s="15"/>
      <c r="G6" s="15"/>
      <c r="H6" s="15"/>
      <c r="I6" s="27"/>
    </row>
    <row r="10" spans="4:4">
      <c r="D10" s="1" t="s">
        <v>32</v>
      </c>
    </row>
    <row r="36" spans="4:5">
      <c r="D36" s="25"/>
      <c r="E36" s="25"/>
    </row>
    <row r="37" spans="4:5">
      <c r="D37" s="25"/>
      <c r="E37" s="25"/>
    </row>
    <row r="38" spans="4:5">
      <c r="D38" s="25"/>
      <c r="E38" s="25"/>
    </row>
    <row r="39" spans="4:5">
      <c r="D39" s="25"/>
      <c r="E39" s="25"/>
    </row>
    <row r="40" spans="4:5">
      <c r="D40" s="25"/>
      <c r="E40" s="25"/>
    </row>
    <row r="41" spans="4:5">
      <c r="D41" s="25"/>
      <c r="E41" s="25"/>
    </row>
    <row r="42" spans="4:5">
      <c r="D42" s="25"/>
      <c r="E42" s="25"/>
    </row>
    <row r="43" spans="4:5">
      <c r="D43" s="25"/>
      <c r="E43" s="25"/>
    </row>
  </sheetData>
  <mergeCells count="3">
    <mergeCell ref="A1:I1"/>
    <mergeCell ref="A5:F5"/>
    <mergeCell ref="A6:H6"/>
  </mergeCells>
  <pageMargins left="0.786805555555556" right="0.786805555555556" top="0.984027777777778" bottom="0.786805555555556"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G6" sqref="G6"/>
    </sheetView>
  </sheetViews>
  <sheetFormatPr defaultColWidth="9" defaultRowHeight="13.5" outlineLevelRow="7" outlineLevelCol="6"/>
  <cols>
    <col min="1" max="1" width="5.75" style="1" customWidth="1"/>
    <col min="2" max="2" width="18" style="1" customWidth="1"/>
    <col min="3" max="3" width="11.5" style="1" customWidth="1"/>
    <col min="4" max="4" width="13.125" style="1" customWidth="1"/>
    <col min="5" max="5" width="17.25" style="1" customWidth="1"/>
    <col min="6" max="6" width="10.375" style="1" customWidth="1"/>
    <col min="7" max="7" width="51.25" style="1" customWidth="1"/>
    <col min="8" max="16384" width="9" style="1"/>
  </cols>
  <sheetData>
    <row r="1" ht="29.1" customHeight="1" spans="1:7">
      <c r="A1" s="2" t="s">
        <v>172</v>
      </c>
      <c r="B1" s="3"/>
      <c r="C1" s="3"/>
      <c r="D1" s="3"/>
      <c r="E1" s="3"/>
      <c r="F1" s="3"/>
      <c r="G1" s="4"/>
    </row>
    <row r="2" ht="45" customHeight="1" spans="1:7">
      <c r="A2" s="5" t="s">
        <v>1</v>
      </c>
      <c r="B2" s="6" t="s">
        <v>2</v>
      </c>
      <c r="C2" s="7" t="s">
        <v>23</v>
      </c>
      <c r="D2" s="6" t="s">
        <v>24</v>
      </c>
      <c r="E2" s="8" t="s">
        <v>36</v>
      </c>
      <c r="F2" s="8" t="s">
        <v>26</v>
      </c>
      <c r="G2" s="9" t="s">
        <v>173</v>
      </c>
    </row>
    <row r="3" ht="54.6" customHeight="1" spans="1:7">
      <c r="A3" s="5">
        <v>1</v>
      </c>
      <c r="B3" s="10" t="s">
        <v>174</v>
      </c>
      <c r="C3" s="10" t="s">
        <v>175</v>
      </c>
      <c r="D3" s="10">
        <v>3</v>
      </c>
      <c r="E3" s="10"/>
      <c r="F3" s="10">
        <f>D3*E3</f>
        <v>0</v>
      </c>
      <c r="G3" s="11" t="s">
        <v>176</v>
      </c>
    </row>
    <row r="4" ht="40.5" customHeight="1" spans="1:7">
      <c r="A4" s="5">
        <v>2</v>
      </c>
      <c r="B4" s="10" t="s">
        <v>177</v>
      </c>
      <c r="C4" s="10" t="s">
        <v>178</v>
      </c>
      <c r="D4" s="10">
        <v>30</v>
      </c>
      <c r="E4" s="10"/>
      <c r="F4" s="10">
        <f t="shared" ref="F4:F5" si="0">D4*E4</f>
        <v>0</v>
      </c>
      <c r="G4" s="11" t="s">
        <v>179</v>
      </c>
    </row>
    <row r="5" ht="47.25" customHeight="1" spans="1:7">
      <c r="A5" s="5">
        <v>3</v>
      </c>
      <c r="B5" s="10" t="s">
        <v>180</v>
      </c>
      <c r="C5" s="10" t="s">
        <v>181</v>
      </c>
      <c r="D5" s="10">
        <v>120</v>
      </c>
      <c r="E5" s="10"/>
      <c r="F5" s="10">
        <f t="shared" si="0"/>
        <v>0</v>
      </c>
      <c r="G5" s="11" t="s">
        <v>182</v>
      </c>
    </row>
    <row r="6" ht="34.9" customHeight="1" spans="1:7">
      <c r="A6" s="5"/>
      <c r="B6" s="6"/>
      <c r="C6" s="6"/>
      <c r="D6" s="6"/>
      <c r="E6" s="6" t="s">
        <v>16</v>
      </c>
      <c r="F6" s="6">
        <f>SUM(F3:F5)</f>
        <v>0</v>
      </c>
      <c r="G6" s="12"/>
    </row>
    <row r="7" ht="34.9" customHeight="1" spans="1:7">
      <c r="A7" s="13"/>
      <c r="B7" s="14"/>
      <c r="C7" s="14"/>
      <c r="D7" s="14"/>
      <c r="E7" s="15"/>
      <c r="F7" s="15"/>
      <c r="G7" s="16"/>
    </row>
    <row r="8" ht="54.95" customHeight="1" spans="1:7">
      <c r="A8" s="17"/>
      <c r="B8" s="17"/>
      <c r="C8" s="17"/>
      <c r="D8" s="17"/>
      <c r="E8" s="17"/>
      <c r="F8" s="17"/>
      <c r="G8" s="18"/>
    </row>
  </sheetData>
  <mergeCells count="4">
    <mergeCell ref="A1:G1"/>
    <mergeCell ref="A6:D6"/>
    <mergeCell ref="A7:D7"/>
    <mergeCell ref="A8:F8"/>
  </mergeCells>
  <pageMargins left="0.786805555555556" right="0.786805555555556" top="0.984027777777778" bottom="0.78680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检测方案及总报价</vt:lpstr>
      <vt:lpstr>原材料检测</vt:lpstr>
      <vt:lpstr>地基基础检测</vt:lpstr>
      <vt:lpstr>主体结构检测</vt:lpstr>
      <vt:lpstr>节能检测</vt:lpstr>
      <vt:lpstr>绿建检测</vt:lpstr>
      <vt:lpstr>主体沉降观测</vt:lpstr>
      <vt:lpstr>防雷检测及消防检测</vt:lpstr>
      <vt:lpstr>周边民房沉降观测</vt:lpstr>
      <vt:lpstr>周边民房现状调查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lx011</dc:creator>
  <cp:lastModifiedBy>王培先</cp:lastModifiedBy>
  <dcterms:created xsi:type="dcterms:W3CDTF">2023-02-10T09:01:00Z</dcterms:created>
  <cp:lastPrinted>2025-05-27T03:45:00Z</cp:lastPrinted>
  <dcterms:modified xsi:type="dcterms:W3CDTF">2025-06-13T09:00:03Z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ECB8202E21AC44209EF2EB518E2CE8F8</vt:lpwstr>
  </property>
</Properties>
</file>